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ačunovodstvo\Desktop\fin. plan 2024-2026\prihvaćeni plan 2024\"/>
    </mc:Choice>
  </mc:AlternateContent>
  <xr:revisionPtr revIDLastSave="0" documentId="13_ncr:1_{28A58BB4-8B4E-4B7E-9665-6069B45AB090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7" l="1"/>
  <c r="H45" i="7"/>
  <c r="G45" i="7"/>
  <c r="F45" i="7"/>
  <c r="H61" i="7"/>
  <c r="I61" i="7"/>
  <c r="H62" i="7"/>
  <c r="I62" i="7"/>
  <c r="G61" i="7"/>
  <c r="G62" i="7"/>
  <c r="F70" i="7"/>
  <c r="F61" i="7"/>
  <c r="F62" i="7"/>
  <c r="F56" i="7"/>
  <c r="F51" i="7"/>
  <c r="F36" i="7"/>
  <c r="F35" i="7" s="1"/>
  <c r="F16" i="7"/>
  <c r="G16" i="7"/>
  <c r="B31" i="8"/>
  <c r="E70" i="7"/>
  <c r="E61" i="7"/>
  <c r="E51" i="7"/>
  <c r="E62" i="7"/>
  <c r="E56" i="7"/>
  <c r="E46" i="7"/>
  <c r="E35" i="7"/>
  <c r="E36" i="7"/>
  <c r="E28" i="7"/>
  <c r="E16" i="7"/>
  <c r="C55" i="8"/>
  <c r="D55" i="8"/>
  <c r="E55" i="8"/>
  <c r="F55" i="8"/>
  <c r="C43" i="8"/>
  <c r="D43" i="8"/>
  <c r="E43" i="8"/>
  <c r="F43" i="8"/>
  <c r="B43" i="8"/>
  <c r="B55" i="8"/>
  <c r="C23" i="8"/>
  <c r="D23" i="8"/>
  <c r="E23" i="8"/>
  <c r="F23" i="8"/>
  <c r="C11" i="8"/>
  <c r="D11" i="8"/>
  <c r="E11" i="8"/>
  <c r="F11" i="8"/>
  <c r="B23" i="8"/>
  <c r="B11" i="8"/>
  <c r="H35" i="3"/>
  <c r="E35" i="3"/>
  <c r="F35" i="3"/>
  <c r="G35" i="3"/>
  <c r="E29" i="3"/>
  <c r="F29" i="3"/>
  <c r="G29" i="3"/>
  <c r="H29" i="3"/>
  <c r="D28" i="3"/>
  <c r="D29" i="3"/>
  <c r="D35" i="3"/>
  <c r="G22" i="3"/>
  <c r="H22" i="3"/>
  <c r="G11" i="3"/>
  <c r="G10" i="3" s="1"/>
  <c r="H11" i="3"/>
  <c r="H10" i="3" s="1"/>
  <c r="E10" i="3"/>
  <c r="E22" i="3" s="1"/>
  <c r="F10" i="3"/>
  <c r="F22" i="3" s="1"/>
  <c r="F11" i="3"/>
  <c r="E11" i="3"/>
  <c r="D22" i="3"/>
  <c r="D10" i="3"/>
  <c r="D11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C42" i="8" l="1"/>
  <c r="F42" i="8"/>
  <c r="B42" i="8"/>
  <c r="E42" i="8"/>
  <c r="D42" i="8"/>
  <c r="E45" i="7"/>
  <c r="B10" i="8"/>
  <c r="E10" i="8"/>
  <c r="E37" i="8" s="1"/>
  <c r="F10" i="8"/>
  <c r="F37" i="8" s="1"/>
  <c r="D10" i="8"/>
  <c r="D37" i="8" s="1"/>
  <c r="C10" i="8"/>
  <c r="C37" i="8" s="1"/>
  <c r="H28" i="3"/>
  <c r="G28" i="3"/>
  <c r="E28" i="3"/>
  <c r="F28" i="3"/>
  <c r="J14" i="10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F14" i="10"/>
  <c r="F22" i="10" s="1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<sst xmlns="http://schemas.openxmlformats.org/spreadsheetml/2006/main" count="310" uniqueCount="175">
  <si>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</si>
  <si>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</si>
  <si>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</si>
  <si>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</si>
  <si>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</si>
  <si>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</si>
  <si>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</si>
  <si>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</si>
  <si>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</si>
  <si>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</si>
  <si>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</si>
  <si>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</si>
  <si>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</si>
  <si>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</si>
  <si>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</si>
  <si>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</si>
  <si>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</si>
  <si>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</si>
  <si>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</si>
  <si>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</si>
  <si>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</si>
  <si>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</si>
  <si>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</si>
  <si>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</si>
  <si>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</si>
  <si>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</si>
  <si>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</si>
  <si>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</si>
  <si>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</si>
  <si>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</si>
  <si>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</si>
  <si>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</si>
  <si>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</si>
  <si>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</si>
  <si>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</si>
  <si>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</si>
  <si>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</si>
  <si>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</si>
  <si>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</si>
  <si>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</si>
  <si>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</si>
  <si>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</si>
  <si>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</si>
  <si>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</si>
  <si>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</si>
  <si>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</si>
  <si>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</si>
  <si>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</si>
  <si>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</si>
  <si>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</si>
  <si>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</si>
  <si>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</si>
  <si>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</si>
  <si>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</si>
  <si>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</si>
  <si>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</si>
  <si>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</si>
  <si>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</si>
  <si>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</si>
  <si>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</si>
  <si>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</si>
  <si>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</si>
  <si>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</si>
  <si>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</si>
  <si>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</si>
  <si>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</si>
  <si>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</si>
  <si>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</si>
  <si>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</si>
  <si>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</si>
  <si>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</si>
  <si>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</si>
  <si>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</si>
  <si>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</si>
  <si>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</si>
  <si>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pristojbi,pristojbi po posebnim propisima i naknada</t>
  </si>
  <si>
    <t>Prihodi od prodaje proizvoda i robe, te pruženih usluga i prihodi od donacija</t>
  </si>
  <si>
    <t>Financijski rashodi</t>
  </si>
  <si>
    <t>Naknade građanima i kućanstvima na temelju osiguranja i druge nakande</t>
  </si>
  <si>
    <t>Ostali rashodi</t>
  </si>
  <si>
    <t>Rashodi za dodatna ulaganja na nefinancijskoj imovini</t>
  </si>
  <si>
    <t>1.3. Decentralizacija</t>
  </si>
  <si>
    <t>2 Donacije</t>
  </si>
  <si>
    <t>2.1. Donacije</t>
  </si>
  <si>
    <t>1.1. Opći prihodi i primici</t>
  </si>
  <si>
    <t>3.1. Vlastiti prihodi</t>
  </si>
  <si>
    <t>3.1.1 Vlastiti prihodi PK</t>
  </si>
  <si>
    <t>4 Posebne namjene</t>
  </si>
  <si>
    <t>4.3. Posebne namjene</t>
  </si>
  <si>
    <t>2.1.1 Donacija PK</t>
  </si>
  <si>
    <t>4.3.1 Posebne namjene PK</t>
  </si>
  <si>
    <t>5.2. Ministarstvo</t>
  </si>
  <si>
    <t>5.2.1 Ministarstvo PK</t>
  </si>
  <si>
    <t>5.4.1 JLS</t>
  </si>
  <si>
    <t>5.4. JLS</t>
  </si>
  <si>
    <t>5.4.1 JLS PK</t>
  </si>
  <si>
    <t>09 Obrazovanje</t>
  </si>
  <si>
    <t>091 Predškolsko i osnovno obrazovanje</t>
  </si>
  <si>
    <t>0912 Osnovno obrazovanje</t>
  </si>
  <si>
    <t>096 Dodatne usluge u obrazovanju</t>
  </si>
  <si>
    <t>J01</t>
  </si>
  <si>
    <t>Glavni program: OBRAZOVANJE</t>
  </si>
  <si>
    <t>Program: OSNOVNO OBRAZOVANJE - ZAKONSKI STANDARD</t>
  </si>
  <si>
    <t>A 102000</t>
  </si>
  <si>
    <t>RADOVNI POSLOVI USTANOVA OSNOVNOG OBRAZOVANJA</t>
  </si>
  <si>
    <t>Izvor financiranja 1.3</t>
  </si>
  <si>
    <t>Decentralizacija</t>
  </si>
  <si>
    <t>T103000</t>
  </si>
  <si>
    <t>Oprema, inform., nabava pomagala OŠ</t>
  </si>
  <si>
    <t>Rashodi za nabavu proizv. dug. imovine</t>
  </si>
  <si>
    <t>Rashodi za dodatna ulaganja na nefin. imovini</t>
  </si>
  <si>
    <t>Program: DOPUNSKI NASTAVNI I VANNAST. PROGRAM ŠKOLA I OBRAZ. INSTITUCIJA</t>
  </si>
  <si>
    <t>A102000</t>
  </si>
  <si>
    <t>DOPUNSKI NAST. I VANNAST. PROGRAM ŠKOLA I OBRAZ. INSTITUCIJA</t>
  </si>
  <si>
    <t>Izvor financiranja 1.1</t>
  </si>
  <si>
    <t>Opći prihodi i primici - dop. sred. KZŽ</t>
  </si>
  <si>
    <t>A102006</t>
  </si>
  <si>
    <t>PROGRAM GRAĐANSKOG ODGOJA U ŠKOLAMA</t>
  </si>
  <si>
    <t>Izvor financiranja 1.1.</t>
  </si>
  <si>
    <t>Dopunska sredstva za mat. rashode i opremu škola</t>
  </si>
  <si>
    <t>Rashodi za nabavu nefin. Imovine</t>
  </si>
  <si>
    <t>Rashodi za dod. ulag. na nef. imov.</t>
  </si>
  <si>
    <t>T103022</t>
  </si>
  <si>
    <t>A102001</t>
  </si>
  <si>
    <t>FINANCIRANJE - OSTALI RASHODI OŠ</t>
  </si>
  <si>
    <t>Izvor financiranja 2.1.1</t>
  </si>
  <si>
    <t>Donacije</t>
  </si>
  <si>
    <t>Rashodi za nab. nefin. imovine</t>
  </si>
  <si>
    <t>Rashodi za nab. proizv. dug. imovine</t>
  </si>
  <si>
    <t>Izvor financiranja 3.1.1</t>
  </si>
  <si>
    <t>Vlastiti prihodi</t>
  </si>
  <si>
    <t>Izvor financiranja 4.3.1</t>
  </si>
  <si>
    <t>Posebne namjene</t>
  </si>
  <si>
    <t>Rashodi za nab.proizv.dug. imovine</t>
  </si>
  <si>
    <t xml:space="preserve">Projekt Zalogajček </t>
  </si>
  <si>
    <t>Rashodi za nab. proizv.dug. imov.</t>
  </si>
  <si>
    <t>Izvor financiranja 5.2.1</t>
  </si>
  <si>
    <t>Ministarstvo</t>
  </si>
  <si>
    <t>Naknade građanima i kućanstvima</t>
  </si>
  <si>
    <t>Rashodi za nabavu nefin. imovine</t>
  </si>
  <si>
    <t>Izvor financiranja 5.4.1</t>
  </si>
  <si>
    <t>JLS - općina Radoboj, grad Krapina</t>
  </si>
  <si>
    <t>B01</t>
  </si>
  <si>
    <t>Glavni program: SOCIJALNA SKRB</t>
  </si>
  <si>
    <t>Program: SOCIJALNA ZAŠTITA - IZNAD STANDARDA</t>
  </si>
  <si>
    <t>Pomoć obiteljima i samcima</t>
  </si>
  <si>
    <t>Rashodi za nabavu nefinan. imovine</t>
  </si>
  <si>
    <t>Opći prih. i primici - dop. sred. KZŽ</t>
  </si>
  <si>
    <t>Rashodi za nab. proizv. dug. imov.</t>
  </si>
  <si>
    <t>Vlastiti izvori</t>
  </si>
  <si>
    <t>Rezultat poslovanja</t>
  </si>
  <si>
    <t>UKUPNI PRIHODI + VIŠAK</t>
  </si>
  <si>
    <t>7 Prihodi od prodaje nefininancijke imovine</t>
  </si>
  <si>
    <t>9 Rezultat poslovanja</t>
  </si>
  <si>
    <t>3.1.1.Vlastiti prihodi PK</t>
  </si>
  <si>
    <t>4.3.1. Posebne namjene PK</t>
  </si>
  <si>
    <t>7.2. Prihodi od prodaje nefin. imovine</t>
  </si>
  <si>
    <t>7 Prihodi od prodaje nefinanc. imovine</t>
  </si>
  <si>
    <t>7.1. Prihodi od prodaje nefinanc. Imovine</t>
  </si>
  <si>
    <t>7.1.1 Prihodi od prodaje nefinanc. Imovine</t>
  </si>
  <si>
    <t>7.2.1 Prihodi od prodaje nef. Imovine</t>
  </si>
  <si>
    <t>870,550,13</t>
  </si>
  <si>
    <t>Izvor financiranja 7.1</t>
  </si>
  <si>
    <t>Prihodi od prodaje nefin. imovine</t>
  </si>
  <si>
    <t>Rashodi za nab. proizv. dug.imov.</t>
  </si>
  <si>
    <t>Klasa: 400-01/23-01/7</t>
  </si>
  <si>
    <t>Ravnatelj:</t>
  </si>
  <si>
    <t>Dražen Gerić</t>
  </si>
  <si>
    <t>Urbroj: 2140-78-23-03</t>
  </si>
  <si>
    <t>Predsjednica Šk. odbora:</t>
  </si>
  <si>
    <t>Kristina Husarek</t>
  </si>
  <si>
    <t xml:space="preserve"> FINANCIJSKI PLAN OSNOVNE ŠKOLE SIDE KOŠUTIĆ RADOBOJ
ZA 2024. I PROJEKCIJA ZA 2025. I 2026. GODINU</t>
  </si>
  <si>
    <t>FINANCIJSKI PLAN OSNOVNE ŠKOLE SIDE KOŠUTIĆ RADOBOJ
ZA 2024. I PROJEKCIJA ZA 2025. I 2026. GODINU</t>
  </si>
  <si>
    <t>FINANCIJSKI PLAN OSNOVNE ŠKOLE SIDE KOŠUTIĆ RADOBOJ 
ZA 2024. I PROJEKCIJA ZA 2025. I 2026. GODINU</t>
  </si>
  <si>
    <t>U Radoboju, 08. studenog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</si>
</sst>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" fillId="0" borderId="0" xfId="0" applyFont="1"/>
    <xf numFmtId="0" fontId="21" fillId="0" borderId="0" xfId="0" applyFont="1"/>
    <xf numFmtId="0" fontId="7" fillId="2" borderId="3" xfId="0" quotePrefix="1" applyFont="1" applyFill="1" applyBorder="1" applyAlignment="1">
      <alignment horizontal="left" vertical="center" wrapText="1"/>
    </xf>
    <xf numFmtId="14" fontId="7" fillId="2" borderId="3" xfId="0" quotePrefix="1" applyNumberFormat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" fontId="7" fillId="2" borderId="3" xfId="0" quotePrefix="1" applyNumberFormat="1" applyFont="1" applyFill="1" applyBorder="1" applyAlignment="1">
      <alignment horizontal="left" vertical="center"/>
    </xf>
    <xf numFmtId="16" fontId="8" fillId="2" borderId="3" xfId="0" quotePrefix="1" applyNumberFormat="1" applyFont="1" applyFill="1" applyBorder="1" applyAlignment="1">
      <alignment horizontal="left" vertical="center"/>
    </xf>
    <xf numFmtId="16" fontId="9" fillId="2" borderId="3" xfId="0" quotePrefix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0" borderId="4" xfId="0" applyNumberFormat="1" applyFont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/>
    </xf>
    <xf numFmtId="0" fontId="22" fillId="0" borderId="3" xfId="0" applyFont="1" applyBorder="1" applyAlignment="1">
      <alignment wrapText="1"/>
    </xf>
    <xf numFmtId="0" fontId="22" fillId="0" borderId="3" xfId="0" applyFont="1" applyBorder="1"/>
    <xf numFmtId="0" fontId="22" fillId="0" borderId="3" xfId="0" applyFont="1" applyBorder="1" applyAlignment="1">
      <alignment horizontal="left" vertical="center"/>
    </xf>
    <xf numFmtId="4" fontId="22" fillId="0" borderId="3" xfId="0" applyNumberFormat="1" applyFont="1" applyBorder="1"/>
    <xf numFmtId="14" fontId="7" fillId="2" borderId="3" xfId="0" quotePrefix="1" applyNumberFormat="1" applyFont="1" applyFill="1" applyBorder="1" applyAlignment="1">
      <alignment horizontal="left" vertical="center" wrapText="1"/>
    </xf>
    <xf numFmtId="14" fontId="9" fillId="2" borderId="3" xfId="0" quotePrefix="1" applyNumberFormat="1" applyFont="1" applyFill="1" applyBorder="1" applyAlignment="1">
      <alignment horizontal="left" vertical="center" wrapText="1"/>
    </xf>
    <xf numFmtId="14" fontId="9" fillId="2" borderId="3" xfId="0" quotePrefix="1" applyNumberFormat="1" applyFont="1" applyFill="1" applyBorder="1" applyAlignment="1">
      <alignment horizontal="left" vertical="center"/>
    </xf>
    <xf numFmtId="0" fontId="22" fillId="0" borderId="0" xfId="0" applyFont="1"/>
    <xf numFmtId="14" fontId="8" fillId="2" borderId="3" xfId="0" quotePrefix="1" applyNumberFormat="1" applyFont="1" applyFill="1" applyBorder="1" applyAlignment="1">
      <alignment horizontal="left" vertical="center"/>
    </xf>
    <xf numFmtId="4" fontId="1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16" fillId="2" borderId="4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4" fontId="22" fillId="0" borderId="3" xfId="0" applyNumberFormat="1" applyFont="1" applyBorder="1" applyAlignment="1">
      <alignment horizontal="right"/>
    </xf>
    <xf numFmtId="14" fontId="22" fillId="0" borderId="3" xfId="0" applyNumberFormat="1" applyFont="1" applyBorder="1"/>
    <xf numFmtId="0" fontId="23" fillId="0" borderId="3" xfId="0" applyFont="1" applyBorder="1"/>
    <xf numFmtId="4" fontId="23" fillId="0" borderId="3" xfId="0" applyNumberFormat="1" applyFont="1" applyBorder="1"/>
    <xf numFmtId="0" fontId="23" fillId="0" borderId="0" xfId="0" applyFont="1"/>
    <xf numFmtId="0" fontId="24" fillId="0" borderId="3" xfId="0" applyFont="1" applyBorder="1" applyAlignment="1">
      <alignment wrapText="1"/>
    </xf>
    <xf numFmtId="4" fontId="24" fillId="0" borderId="3" xfId="0" applyNumberFormat="1" applyFont="1" applyBorder="1"/>
    <xf numFmtId="0" fontId="24" fillId="0" borderId="0" xfId="0" applyFont="1"/>
    <xf numFmtId="0" fontId="24" fillId="0" borderId="3" xfId="0" applyFont="1" applyBorder="1"/>
    <xf numFmtId="4" fontId="1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16" fillId="2" borderId="4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22" fillId="0" borderId="5" xfId="0" applyFont="1" applyBorder="1"/>
    <xf numFmtId="0" fontId="22" fillId="0" borderId="8" xfId="0" applyFont="1" applyBorder="1"/>
    <xf numFmtId="0" fontId="22" fillId="0" borderId="2" xfId="0" applyFont="1" applyBorder="1"/>
    <xf numFmtId="0" fontId="22" fillId="0" borderId="4" xfId="0" applyFont="1" applyBorder="1"/>
    <xf numFmtId="0" fontId="22" fillId="0" borderId="1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31" t="s">
        <v>171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31" t="s">
        <v>18</v>
      </c>
      <c r="B3" s="131"/>
      <c r="C3" s="131"/>
      <c r="D3" s="131"/>
      <c r="E3" s="131"/>
      <c r="F3" s="131"/>
      <c r="G3" s="131"/>
      <c r="H3" s="131"/>
      <c r="I3" s="144"/>
      <c r="J3" s="144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31" t="s">
        <v>24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0" t="s">
        <v>36</v>
      </c>
    </row>
    <row r="7" spans="1:10" ht="25.5" x14ac:dyDescent="0.25">
      <c r="A7" s="26"/>
      <c r="B7" s="27"/>
      <c r="C7" s="27"/>
      <c r="D7" s="28"/>
      <c r="E7" s="29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0" x14ac:dyDescent="0.25">
      <c r="A8" s="136" t="s">
        <v>0</v>
      </c>
      <c r="B8" s="130"/>
      <c r="C8" s="130"/>
      <c r="D8" s="130"/>
      <c r="E8" s="145"/>
      <c r="F8" s="76">
        <f>F9+F10</f>
        <v>870222.62</v>
      </c>
      <c r="G8" s="76">
        <f t="shared" ref="G8:J8" si="0">G9+G10</f>
        <v>1065752</v>
      </c>
      <c r="H8" s="76">
        <f t="shared" si="0"/>
        <v>1194442</v>
      </c>
      <c r="I8" s="76">
        <f t="shared" si="0"/>
        <v>1194442</v>
      </c>
      <c r="J8" s="76">
        <f t="shared" si="0"/>
        <v>1194442</v>
      </c>
    </row>
    <row r="9" spans="1:10" x14ac:dyDescent="0.25">
      <c r="A9" s="146" t="s">
        <v>39</v>
      </c>
      <c r="B9" s="147"/>
      <c r="C9" s="147"/>
      <c r="D9" s="147"/>
      <c r="E9" s="143"/>
      <c r="F9" s="77">
        <v>870188.83</v>
      </c>
      <c r="G9" s="77">
        <v>1065752</v>
      </c>
      <c r="H9" s="77">
        <v>1194442</v>
      </c>
      <c r="I9" s="77">
        <v>1194442</v>
      </c>
      <c r="J9" s="77">
        <v>1194442</v>
      </c>
    </row>
    <row r="10" spans="1:10" x14ac:dyDescent="0.25">
      <c r="A10" s="142" t="s">
        <v>40</v>
      </c>
      <c r="B10" s="143"/>
      <c r="C10" s="143"/>
      <c r="D10" s="143"/>
      <c r="E10" s="143"/>
      <c r="F10" s="77">
        <v>33.79</v>
      </c>
      <c r="G10" s="77">
        <v>0</v>
      </c>
      <c r="H10" s="77">
        <v>0</v>
      </c>
      <c r="I10" s="77">
        <v>0</v>
      </c>
      <c r="J10" s="77">
        <v>0</v>
      </c>
    </row>
    <row r="11" spans="1:10" x14ac:dyDescent="0.25">
      <c r="A11" s="31" t="s">
        <v>1</v>
      </c>
      <c r="B11" s="40"/>
      <c r="C11" s="40"/>
      <c r="D11" s="40"/>
      <c r="E11" s="40"/>
      <c r="F11" s="76">
        <f>F12+F13</f>
        <v>870550.13</v>
      </c>
      <c r="G11" s="76">
        <f t="shared" ref="G11:J11" si="1">G12+G13</f>
        <v>1075662</v>
      </c>
      <c r="H11" s="76">
        <f t="shared" si="1"/>
        <v>1195942</v>
      </c>
      <c r="I11" s="76">
        <f t="shared" si="1"/>
        <v>1194442</v>
      </c>
      <c r="J11" s="76">
        <f t="shared" si="1"/>
        <v>1194442</v>
      </c>
    </row>
    <row r="12" spans="1:10" x14ac:dyDescent="0.25">
      <c r="A12" s="148" t="s">
        <v>41</v>
      </c>
      <c r="B12" s="147"/>
      <c r="C12" s="147"/>
      <c r="D12" s="147"/>
      <c r="E12" s="147"/>
      <c r="F12" s="77">
        <v>859759.56</v>
      </c>
      <c r="G12" s="77">
        <v>1059732</v>
      </c>
      <c r="H12" s="77">
        <v>1193842</v>
      </c>
      <c r="I12" s="77">
        <v>1193342</v>
      </c>
      <c r="J12" s="77">
        <v>1193342</v>
      </c>
    </row>
    <row r="13" spans="1:10" x14ac:dyDescent="0.25">
      <c r="A13" s="142" t="s">
        <v>42</v>
      </c>
      <c r="B13" s="143"/>
      <c r="C13" s="143"/>
      <c r="D13" s="143"/>
      <c r="E13" s="143"/>
      <c r="F13" s="77">
        <v>10790.57</v>
      </c>
      <c r="G13" s="77">
        <v>15930</v>
      </c>
      <c r="H13" s="77">
        <v>2100</v>
      </c>
      <c r="I13" s="77">
        <v>1100</v>
      </c>
      <c r="J13" s="77">
        <v>1100</v>
      </c>
    </row>
    <row r="14" spans="1:10" x14ac:dyDescent="0.25">
      <c r="A14" s="129" t="s">
        <v>66</v>
      </c>
      <c r="B14" s="130"/>
      <c r="C14" s="130"/>
      <c r="D14" s="130"/>
      <c r="E14" s="130"/>
      <c r="F14" s="76">
        <f>F8-F11</f>
        <v>-327.51000000000931</v>
      </c>
      <c r="G14" s="76">
        <f t="shared" ref="G14:J14" si="2">G8-G11</f>
        <v>-9910</v>
      </c>
      <c r="H14" s="76">
        <f t="shared" si="2"/>
        <v>-1500</v>
      </c>
      <c r="I14" s="76">
        <f t="shared" si="2"/>
        <v>0</v>
      </c>
      <c r="J14" s="76">
        <f t="shared" si="2"/>
        <v>0</v>
      </c>
    </row>
    <row r="15" spans="1:10" ht="18" x14ac:dyDescent="0.25">
      <c r="A15" s="4"/>
      <c r="B15" s="19"/>
      <c r="C15" s="19"/>
      <c r="D15" s="19"/>
      <c r="E15" s="19"/>
      <c r="F15" s="19"/>
      <c r="G15" s="19"/>
      <c r="H15" s="20"/>
      <c r="I15" s="20"/>
      <c r="J15" s="20"/>
    </row>
    <row r="16" spans="1:10" ht="15.75" x14ac:dyDescent="0.25">
      <c r="A16" s="131" t="s">
        <v>25</v>
      </c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18" x14ac:dyDescent="0.25">
      <c r="A17" s="4"/>
      <c r="B17" s="19"/>
      <c r="C17" s="19"/>
      <c r="D17" s="19"/>
      <c r="E17" s="19"/>
      <c r="F17" s="19"/>
      <c r="G17" s="19"/>
      <c r="H17" s="20"/>
      <c r="I17" s="20"/>
      <c r="J17" s="20"/>
    </row>
    <row r="18" spans="1:10" ht="25.5" x14ac:dyDescent="0.25">
      <c r="A18" s="26"/>
      <c r="B18" s="27"/>
      <c r="C18" s="27"/>
      <c r="D18" s="28"/>
      <c r="E18" s="29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25">
      <c r="A19" s="142" t="s">
        <v>43</v>
      </c>
      <c r="B19" s="143"/>
      <c r="C19" s="143"/>
      <c r="D19" s="143"/>
      <c r="E19" s="143"/>
      <c r="F19" s="77">
        <v>0</v>
      </c>
      <c r="G19" s="77">
        <v>0</v>
      </c>
      <c r="H19" s="77">
        <v>0</v>
      </c>
      <c r="I19" s="77"/>
      <c r="J19" s="78"/>
    </row>
    <row r="20" spans="1:10" x14ac:dyDescent="0.25">
      <c r="A20" s="142" t="s">
        <v>44</v>
      </c>
      <c r="B20" s="143"/>
      <c r="C20" s="143"/>
      <c r="D20" s="143"/>
      <c r="E20" s="143"/>
      <c r="F20" s="77">
        <v>0</v>
      </c>
      <c r="G20" s="77">
        <v>0</v>
      </c>
      <c r="H20" s="77">
        <v>0</v>
      </c>
      <c r="I20" s="77"/>
      <c r="J20" s="78"/>
    </row>
    <row r="21" spans="1:10" x14ac:dyDescent="0.25">
      <c r="A21" s="129" t="s">
        <v>2</v>
      </c>
      <c r="B21" s="130"/>
      <c r="C21" s="130"/>
      <c r="D21" s="130"/>
      <c r="E21" s="130"/>
      <c r="F21" s="76">
        <f>F19-F20</f>
        <v>0</v>
      </c>
      <c r="G21" s="76">
        <f t="shared" ref="G21:J21" si="3">G19-G20</f>
        <v>0</v>
      </c>
      <c r="H21" s="76">
        <f t="shared" si="3"/>
        <v>0</v>
      </c>
      <c r="I21" s="76">
        <f t="shared" si="3"/>
        <v>0</v>
      </c>
      <c r="J21" s="76">
        <f t="shared" si="3"/>
        <v>0</v>
      </c>
    </row>
    <row r="22" spans="1:10" x14ac:dyDescent="0.25">
      <c r="A22" s="129" t="s">
        <v>67</v>
      </c>
      <c r="B22" s="130"/>
      <c r="C22" s="130"/>
      <c r="D22" s="130"/>
      <c r="E22" s="130"/>
      <c r="F22" s="76">
        <f>F14+F21</f>
        <v>-327.51000000000931</v>
      </c>
      <c r="G22" s="76">
        <f t="shared" ref="G22:J22" si="4">G14+G21</f>
        <v>-9910</v>
      </c>
      <c r="H22" s="76">
        <f t="shared" si="4"/>
        <v>-1500</v>
      </c>
      <c r="I22" s="76">
        <f t="shared" si="4"/>
        <v>0</v>
      </c>
      <c r="J22" s="76">
        <f t="shared" si="4"/>
        <v>0</v>
      </c>
    </row>
    <row r="23" spans="1:10" ht="18" x14ac:dyDescent="0.25">
      <c r="A23" s="18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5.75" x14ac:dyDescent="0.25">
      <c r="A24" s="131" t="s">
        <v>68</v>
      </c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5.5" x14ac:dyDescent="0.25">
      <c r="A26" s="26"/>
      <c r="B26" s="27"/>
      <c r="C26" s="27"/>
      <c r="D26" s="28"/>
      <c r="E26" s="29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25">
      <c r="A27" s="133" t="s">
        <v>69</v>
      </c>
      <c r="B27" s="134"/>
      <c r="C27" s="134"/>
      <c r="D27" s="134"/>
      <c r="E27" s="135"/>
      <c r="F27" s="79">
        <v>10235.84</v>
      </c>
      <c r="G27" s="79">
        <v>9910</v>
      </c>
      <c r="H27" s="79">
        <v>1500</v>
      </c>
      <c r="I27" s="79">
        <v>0</v>
      </c>
      <c r="J27" s="80">
        <v>0</v>
      </c>
    </row>
    <row r="28" spans="1:10" ht="15" customHeight="1" x14ac:dyDescent="0.25">
      <c r="A28" s="129" t="s">
        <v>70</v>
      </c>
      <c r="B28" s="130"/>
      <c r="C28" s="130"/>
      <c r="D28" s="130"/>
      <c r="E28" s="130"/>
      <c r="F28" s="81">
        <f>F22+F27</f>
        <v>9908.3299999999908</v>
      </c>
      <c r="G28" s="81">
        <f t="shared" ref="G28:J28" si="5">G22+G27</f>
        <v>0</v>
      </c>
      <c r="H28" s="81">
        <f t="shared" si="5"/>
        <v>0</v>
      </c>
      <c r="I28" s="81">
        <f t="shared" si="5"/>
        <v>0</v>
      </c>
      <c r="J28" s="82">
        <f t="shared" si="5"/>
        <v>0</v>
      </c>
    </row>
    <row r="29" spans="1:10" ht="45" customHeight="1" x14ac:dyDescent="0.25">
      <c r="A29" s="136" t="s">
        <v>71</v>
      </c>
      <c r="B29" s="137"/>
      <c r="C29" s="137"/>
      <c r="D29" s="137"/>
      <c r="E29" s="138"/>
      <c r="F29" s="81">
        <f>F14+F21+F27-F28</f>
        <v>0</v>
      </c>
      <c r="G29" s="81">
        <f t="shared" ref="G29:J29" si="6">G14+G21+G27-G28</f>
        <v>0</v>
      </c>
      <c r="H29" s="81">
        <f t="shared" si="6"/>
        <v>0</v>
      </c>
      <c r="I29" s="81">
        <f t="shared" si="6"/>
        <v>0</v>
      </c>
      <c r="J29" s="82">
        <f t="shared" si="6"/>
        <v>0</v>
      </c>
    </row>
    <row r="30" spans="1:10" ht="15.75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5.75" x14ac:dyDescent="0.25">
      <c r="A31" s="139" t="s">
        <v>65</v>
      </c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0" ht="18" x14ac:dyDescent="0.25">
      <c r="A32" s="43"/>
      <c r="B32" s="44"/>
      <c r="C32" s="44"/>
      <c r="D32" s="44"/>
      <c r="E32" s="44"/>
      <c r="F32" s="44"/>
      <c r="G32" s="44"/>
      <c r="H32" s="45"/>
      <c r="I32" s="45"/>
      <c r="J32" s="45"/>
    </row>
    <row r="33" spans="1:10" ht="25.5" x14ac:dyDescent="0.25">
      <c r="A33" s="46"/>
      <c r="B33" s="47"/>
      <c r="C33" s="47"/>
      <c r="D33" s="48"/>
      <c r="E33" s="49"/>
      <c r="F33" s="50" t="s">
        <v>37</v>
      </c>
      <c r="G33" s="50" t="s">
        <v>35</v>
      </c>
      <c r="H33" s="50" t="s">
        <v>45</v>
      </c>
      <c r="I33" s="50" t="s">
        <v>46</v>
      </c>
      <c r="J33" s="50" t="s">
        <v>47</v>
      </c>
    </row>
    <row r="34" spans="1:10" x14ac:dyDescent="0.25">
      <c r="A34" s="133" t="s">
        <v>69</v>
      </c>
      <c r="B34" s="134"/>
      <c r="C34" s="134"/>
      <c r="D34" s="134"/>
      <c r="E34" s="135"/>
      <c r="F34" s="79">
        <v>0</v>
      </c>
      <c r="G34" s="79">
        <f>F37</f>
        <v>0</v>
      </c>
      <c r="H34" s="79">
        <f>G37</f>
        <v>0</v>
      </c>
      <c r="I34" s="79">
        <f>H37</f>
        <v>0</v>
      </c>
      <c r="J34" s="80">
        <f>I37</f>
        <v>0</v>
      </c>
    </row>
    <row r="35" spans="1:10" ht="28.5" customHeight="1" x14ac:dyDescent="0.25">
      <c r="A35" s="133" t="s">
        <v>72</v>
      </c>
      <c r="B35" s="134"/>
      <c r="C35" s="134"/>
      <c r="D35" s="134"/>
      <c r="E35" s="135"/>
      <c r="F35" s="79">
        <v>0</v>
      </c>
      <c r="G35" s="79">
        <v>0</v>
      </c>
      <c r="H35" s="79">
        <v>0</v>
      </c>
      <c r="I35" s="79">
        <v>0</v>
      </c>
      <c r="J35" s="80">
        <v>0</v>
      </c>
    </row>
    <row r="36" spans="1:10" x14ac:dyDescent="0.25">
      <c r="A36" s="133" t="s">
        <v>73</v>
      </c>
      <c r="B36" s="140"/>
      <c r="C36" s="140"/>
      <c r="D36" s="140"/>
      <c r="E36" s="141"/>
      <c r="F36" s="79">
        <v>0</v>
      </c>
      <c r="G36" s="79">
        <v>0</v>
      </c>
      <c r="H36" s="79">
        <v>0</v>
      </c>
      <c r="I36" s="79">
        <v>0</v>
      </c>
      <c r="J36" s="80">
        <v>0</v>
      </c>
    </row>
    <row r="37" spans="1:10" ht="15" customHeight="1" x14ac:dyDescent="0.25">
      <c r="A37" s="129" t="s">
        <v>70</v>
      </c>
      <c r="B37" s="130"/>
      <c r="C37" s="130"/>
      <c r="D37" s="130"/>
      <c r="E37" s="130"/>
      <c r="F37" s="83">
        <f>F34-F35+F36</f>
        <v>0</v>
      </c>
      <c r="G37" s="83">
        <f t="shared" ref="G37:J37" si="7">G34-G35+G36</f>
        <v>0</v>
      </c>
      <c r="H37" s="83">
        <f t="shared" si="7"/>
        <v>0</v>
      </c>
      <c r="I37" s="83">
        <f t="shared" si="7"/>
        <v>0</v>
      </c>
      <c r="J37" s="84">
        <f t="shared" si="7"/>
        <v>0</v>
      </c>
    </row>
    <row r="38" spans="1:10" ht="17.25" customHeight="1" x14ac:dyDescent="0.25"/>
    <row r="39" spans="1:10" x14ac:dyDescent="0.25">
      <c r="A39" s="127" t="s">
        <v>38</v>
      </c>
      <c r="B39" s="128"/>
      <c r="C39" s="128"/>
      <c r="D39" s="128"/>
      <c r="E39" s="128"/>
      <c r="F39" s="128"/>
      <c r="G39" s="128"/>
      <c r="H39" s="128"/>
      <c r="I39" s="128"/>
      <c r="J39" s="128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workbookViewId="0">
      <selection activeCell="D14" sqref="D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1" t="s">
        <v>171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31" t="s">
        <v>18</v>
      </c>
      <c r="B3" s="131"/>
      <c r="C3" s="131"/>
      <c r="D3" s="131"/>
      <c r="E3" s="131"/>
      <c r="F3" s="131"/>
      <c r="G3" s="131"/>
      <c r="H3" s="13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31" t="s">
        <v>4</v>
      </c>
      <c r="B5" s="131"/>
      <c r="C5" s="131"/>
      <c r="D5" s="131"/>
      <c r="E5" s="131"/>
      <c r="F5" s="131"/>
      <c r="G5" s="131"/>
      <c r="H5" s="13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31" t="s">
        <v>48</v>
      </c>
      <c r="B7" s="131"/>
      <c r="C7" s="131"/>
      <c r="D7" s="131"/>
      <c r="E7" s="131"/>
      <c r="F7" s="131"/>
      <c r="G7" s="131"/>
      <c r="H7" s="131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7" t="s">
        <v>5</v>
      </c>
      <c r="B9" s="16" t="s">
        <v>6</v>
      </c>
      <c r="C9" s="16" t="s">
        <v>3</v>
      </c>
      <c r="D9" s="16" t="s">
        <v>34</v>
      </c>
      <c r="E9" s="17" t="s">
        <v>35</v>
      </c>
      <c r="F9" s="17" t="s">
        <v>32</v>
      </c>
      <c r="G9" s="17" t="s">
        <v>26</v>
      </c>
      <c r="H9" s="17" t="s">
        <v>33</v>
      </c>
    </row>
    <row r="10" spans="1:8" x14ac:dyDescent="0.25">
      <c r="A10" s="34"/>
      <c r="B10" s="35"/>
      <c r="C10" s="33" t="s">
        <v>0</v>
      </c>
      <c r="D10" s="88">
        <f>SUM(D11+D17)</f>
        <v>870222.62000000011</v>
      </c>
      <c r="E10" s="88">
        <f t="shared" ref="E10:F10" si="0">SUM(E11+E17)</f>
        <v>1065752</v>
      </c>
      <c r="F10" s="88">
        <f t="shared" si="0"/>
        <v>1194442</v>
      </c>
      <c r="G10" s="88">
        <f t="shared" ref="G10" si="1">SUM(G11+G17)</f>
        <v>1194442</v>
      </c>
      <c r="H10" s="88">
        <f t="shared" ref="H10" si="2">SUM(H11+H17)</f>
        <v>1194442</v>
      </c>
    </row>
    <row r="11" spans="1:8" ht="15.75" customHeight="1" x14ac:dyDescent="0.25">
      <c r="A11" s="8">
        <v>6</v>
      </c>
      <c r="B11" s="8"/>
      <c r="C11" s="8" t="s">
        <v>7</v>
      </c>
      <c r="D11" s="85">
        <f>SUM(D12+D13+D14+D15+D16)</f>
        <v>870188.83000000007</v>
      </c>
      <c r="E11" s="85">
        <f>SUM(E12+E13+E14+E15+E16)</f>
        <v>1065752</v>
      </c>
      <c r="F11" s="85">
        <f>SUM(F12+F13+F14+F15+F16)</f>
        <v>1194442</v>
      </c>
      <c r="G11" s="85">
        <f t="shared" ref="G11:H11" si="3">SUM(G12+G13+G14+G15+G16)</f>
        <v>1194442</v>
      </c>
      <c r="H11" s="85">
        <f t="shared" si="3"/>
        <v>1194442</v>
      </c>
    </row>
    <row r="12" spans="1:8" ht="38.25" x14ac:dyDescent="0.25">
      <c r="A12" s="8"/>
      <c r="B12" s="12">
        <v>63</v>
      </c>
      <c r="C12" s="12" t="s">
        <v>28</v>
      </c>
      <c r="D12" s="85">
        <v>775497.16</v>
      </c>
      <c r="E12" s="86">
        <v>971720</v>
      </c>
      <c r="F12" s="86">
        <v>1143350</v>
      </c>
      <c r="G12" s="86">
        <v>1143350</v>
      </c>
      <c r="H12" s="86">
        <v>1143350</v>
      </c>
    </row>
    <row r="13" spans="1:8" x14ac:dyDescent="0.25">
      <c r="A13" s="8"/>
      <c r="B13" s="12">
        <v>64</v>
      </c>
      <c r="C13" s="12" t="s">
        <v>74</v>
      </c>
      <c r="D13" s="85">
        <v>0.28000000000000003</v>
      </c>
      <c r="E13" s="86">
        <v>10</v>
      </c>
      <c r="F13" s="86">
        <v>10</v>
      </c>
      <c r="G13" s="86">
        <v>10</v>
      </c>
      <c r="H13" s="86">
        <v>10</v>
      </c>
    </row>
    <row r="14" spans="1:8" ht="63.75" x14ac:dyDescent="0.25">
      <c r="A14" s="8"/>
      <c r="B14" s="12">
        <v>65</v>
      </c>
      <c r="C14" s="12" t="s">
        <v>75</v>
      </c>
      <c r="D14" s="85">
        <v>36409.440000000002</v>
      </c>
      <c r="E14" s="86">
        <v>10160</v>
      </c>
      <c r="F14" s="86">
        <v>9200</v>
      </c>
      <c r="G14" s="86">
        <v>9200</v>
      </c>
      <c r="H14" s="86">
        <v>9200</v>
      </c>
    </row>
    <row r="15" spans="1:8" ht="38.25" x14ac:dyDescent="0.25">
      <c r="A15" s="8"/>
      <c r="B15" s="12">
        <v>66</v>
      </c>
      <c r="C15" s="12" t="s">
        <v>76</v>
      </c>
      <c r="D15" s="85">
        <v>1900.2</v>
      </c>
      <c r="E15" s="86">
        <v>9730</v>
      </c>
      <c r="F15" s="86">
        <v>4300</v>
      </c>
      <c r="G15" s="86">
        <v>4300</v>
      </c>
      <c r="H15" s="86">
        <v>4300</v>
      </c>
    </row>
    <row r="16" spans="1:8" ht="38.25" x14ac:dyDescent="0.25">
      <c r="A16" s="9"/>
      <c r="B16" s="9">
        <v>67</v>
      </c>
      <c r="C16" s="12" t="s">
        <v>29</v>
      </c>
      <c r="D16" s="85">
        <v>56381.75</v>
      </c>
      <c r="E16" s="86">
        <v>74132</v>
      </c>
      <c r="F16" s="86">
        <v>37582</v>
      </c>
      <c r="G16" s="86">
        <v>37582</v>
      </c>
      <c r="H16" s="86">
        <v>37582</v>
      </c>
    </row>
    <row r="17" spans="1:8" ht="25.5" x14ac:dyDescent="0.25">
      <c r="A17" s="11">
        <v>7</v>
      </c>
      <c r="B17" s="11"/>
      <c r="C17" s="21" t="s">
        <v>8</v>
      </c>
      <c r="D17" s="85">
        <v>33.79</v>
      </c>
      <c r="E17" s="86">
        <v>0</v>
      </c>
      <c r="F17" s="86">
        <v>0</v>
      </c>
      <c r="G17" s="86">
        <v>0</v>
      </c>
      <c r="H17" s="86">
        <v>0</v>
      </c>
    </row>
    <row r="18" spans="1:8" ht="38.25" x14ac:dyDescent="0.25">
      <c r="A18" s="12"/>
      <c r="B18" s="12">
        <v>72</v>
      </c>
      <c r="C18" s="22" t="s">
        <v>27</v>
      </c>
      <c r="D18" s="85">
        <v>33.79</v>
      </c>
      <c r="E18" s="86">
        <v>0</v>
      </c>
      <c r="F18" s="86">
        <v>0</v>
      </c>
      <c r="G18" s="86">
        <v>0</v>
      </c>
      <c r="H18" s="86">
        <v>0</v>
      </c>
    </row>
    <row r="19" spans="1:8" ht="25.5" customHeight="1" x14ac:dyDescent="0.25">
      <c r="A19" s="8">
        <v>9</v>
      </c>
      <c r="B19" s="8"/>
      <c r="C19" s="21" t="s">
        <v>149</v>
      </c>
      <c r="D19" s="101">
        <v>9908.33</v>
      </c>
      <c r="E19" s="101">
        <v>9910</v>
      </c>
      <c r="F19" s="101">
        <v>1500</v>
      </c>
      <c r="G19" s="101">
        <v>0</v>
      </c>
      <c r="H19" s="114">
        <v>0</v>
      </c>
    </row>
    <row r="20" spans="1:8" x14ac:dyDescent="0.25">
      <c r="A20" s="12"/>
      <c r="B20" s="12">
        <v>92</v>
      </c>
      <c r="C20" s="22" t="s">
        <v>150</v>
      </c>
      <c r="D20" s="86">
        <v>9908.33</v>
      </c>
      <c r="E20" s="86">
        <v>9910</v>
      </c>
      <c r="F20" s="86">
        <v>1500</v>
      </c>
      <c r="G20" s="86">
        <v>0</v>
      </c>
      <c r="H20" s="87">
        <v>0</v>
      </c>
    </row>
    <row r="21" spans="1:8" x14ac:dyDescent="0.25">
      <c r="A21" s="12"/>
      <c r="B21" s="12"/>
      <c r="C21" s="22"/>
      <c r="D21" s="86"/>
      <c r="E21" s="86"/>
      <c r="F21" s="86"/>
      <c r="G21" s="86"/>
      <c r="H21" s="87"/>
    </row>
    <row r="22" spans="1:8" x14ac:dyDescent="0.25">
      <c r="A22" s="12"/>
      <c r="B22" s="12"/>
      <c r="C22" s="22" t="s">
        <v>151</v>
      </c>
      <c r="D22" s="86">
        <f>SUM(D10+D19)</f>
        <v>880130.95000000007</v>
      </c>
      <c r="E22" s="86">
        <f>SUM(E10+E19)</f>
        <v>1075662</v>
      </c>
      <c r="F22" s="86">
        <f>SUM(F10+F19)</f>
        <v>1195942</v>
      </c>
      <c r="G22" s="86">
        <f t="shared" ref="G22:H22" si="4">SUM(G10+G19)</f>
        <v>1194442</v>
      </c>
      <c r="H22" s="86">
        <f t="shared" si="4"/>
        <v>1194442</v>
      </c>
    </row>
    <row r="24" spans="1:8" ht="77.25" customHeight="1" x14ac:dyDescent="0.25"/>
    <row r="25" spans="1:8" ht="15.75" x14ac:dyDescent="0.25">
      <c r="A25" s="131" t="s">
        <v>49</v>
      </c>
      <c r="B25" s="149"/>
      <c r="C25" s="149"/>
      <c r="D25" s="149"/>
      <c r="E25" s="149"/>
      <c r="F25" s="149"/>
      <c r="G25" s="149"/>
      <c r="H25" s="149"/>
    </row>
    <row r="26" spans="1:8" ht="18" x14ac:dyDescent="0.25">
      <c r="A26" s="4"/>
      <c r="B26" s="4"/>
      <c r="C26" s="4"/>
      <c r="D26" s="4"/>
      <c r="E26" s="4"/>
      <c r="F26" s="4"/>
      <c r="G26" s="5"/>
      <c r="H26" s="5"/>
    </row>
    <row r="27" spans="1:8" ht="25.5" x14ac:dyDescent="0.25">
      <c r="A27" s="17" t="s">
        <v>5</v>
      </c>
      <c r="B27" s="16" t="s">
        <v>6</v>
      </c>
      <c r="C27" s="16" t="s">
        <v>9</v>
      </c>
      <c r="D27" s="16" t="s">
        <v>34</v>
      </c>
      <c r="E27" s="17" t="s">
        <v>35</v>
      </c>
      <c r="F27" s="17" t="s">
        <v>32</v>
      </c>
      <c r="G27" s="17" t="s">
        <v>26</v>
      </c>
      <c r="H27" s="17" t="s">
        <v>33</v>
      </c>
    </row>
    <row r="28" spans="1:8" x14ac:dyDescent="0.25">
      <c r="A28" s="34"/>
      <c r="B28" s="35"/>
      <c r="C28" s="33" t="s">
        <v>1</v>
      </c>
      <c r="D28" s="88">
        <f>SUM(D29+D35)</f>
        <v>870550.13000000012</v>
      </c>
      <c r="E28" s="88">
        <f t="shared" ref="E28:H28" si="5">SUM(E29+E35)</f>
        <v>1075662</v>
      </c>
      <c r="F28" s="88">
        <f t="shared" si="5"/>
        <v>1195942</v>
      </c>
      <c r="G28" s="88">
        <f t="shared" si="5"/>
        <v>1194442</v>
      </c>
      <c r="H28" s="88">
        <f t="shared" si="5"/>
        <v>1194442</v>
      </c>
    </row>
    <row r="29" spans="1:8" ht="15.75" customHeight="1" x14ac:dyDescent="0.25">
      <c r="A29" s="8">
        <v>3</v>
      </c>
      <c r="B29" s="8"/>
      <c r="C29" s="8" t="s">
        <v>10</v>
      </c>
      <c r="D29" s="85">
        <f>SUM(D30:D33)</f>
        <v>859759.56000000017</v>
      </c>
      <c r="E29" s="85">
        <f>SUM(E30:E34)</f>
        <v>1059732</v>
      </c>
      <c r="F29" s="85">
        <f t="shared" ref="F29:H29" si="6">SUM(F30:F33)</f>
        <v>1193842</v>
      </c>
      <c r="G29" s="85">
        <f t="shared" si="6"/>
        <v>1193342</v>
      </c>
      <c r="H29" s="85">
        <f t="shared" si="6"/>
        <v>1193342</v>
      </c>
    </row>
    <row r="30" spans="1:8" ht="15.75" customHeight="1" x14ac:dyDescent="0.25">
      <c r="A30" s="8"/>
      <c r="B30" s="12">
        <v>31</v>
      </c>
      <c r="C30" s="12" t="s">
        <v>11</v>
      </c>
      <c r="D30" s="85">
        <v>727899.53</v>
      </c>
      <c r="E30" s="86">
        <v>886940</v>
      </c>
      <c r="F30" s="86">
        <v>1056820</v>
      </c>
      <c r="G30" s="86">
        <v>1056820</v>
      </c>
      <c r="H30" s="86">
        <v>1056820</v>
      </c>
    </row>
    <row r="31" spans="1:8" x14ac:dyDescent="0.25">
      <c r="A31" s="9"/>
      <c r="B31" s="9">
        <v>32</v>
      </c>
      <c r="C31" s="9" t="s">
        <v>21</v>
      </c>
      <c r="D31" s="85">
        <v>121828.56</v>
      </c>
      <c r="E31" s="86">
        <v>164262</v>
      </c>
      <c r="F31" s="86">
        <v>127222</v>
      </c>
      <c r="G31" s="86">
        <v>126722</v>
      </c>
      <c r="H31" s="86">
        <v>126722</v>
      </c>
    </row>
    <row r="32" spans="1:8" x14ac:dyDescent="0.25">
      <c r="A32" s="9"/>
      <c r="B32" s="9">
        <v>34</v>
      </c>
      <c r="C32" s="9" t="s">
        <v>77</v>
      </c>
      <c r="D32" s="85">
        <v>860.18</v>
      </c>
      <c r="E32" s="86">
        <v>580</v>
      </c>
      <c r="F32" s="86">
        <v>700</v>
      </c>
      <c r="G32" s="86">
        <v>700</v>
      </c>
      <c r="H32" s="86">
        <v>700</v>
      </c>
    </row>
    <row r="33" spans="1:8" ht="38.25" x14ac:dyDescent="0.25">
      <c r="A33" s="9"/>
      <c r="B33" s="9">
        <v>37</v>
      </c>
      <c r="C33" s="62" t="s">
        <v>78</v>
      </c>
      <c r="D33" s="85">
        <v>9171.2900000000009</v>
      </c>
      <c r="E33" s="89">
        <v>7500</v>
      </c>
      <c r="F33" s="86">
        <v>9100</v>
      </c>
      <c r="G33" s="86">
        <v>9100</v>
      </c>
      <c r="H33" s="86">
        <v>9100</v>
      </c>
    </row>
    <row r="34" spans="1:8" x14ac:dyDescent="0.25">
      <c r="A34" s="9"/>
      <c r="B34" s="9">
        <v>38</v>
      </c>
      <c r="C34" s="9" t="s">
        <v>79</v>
      </c>
      <c r="D34" s="85">
        <v>0</v>
      </c>
      <c r="E34" s="86">
        <v>450</v>
      </c>
      <c r="F34" s="86">
        <v>0</v>
      </c>
      <c r="G34" s="86">
        <v>0</v>
      </c>
      <c r="H34" s="86">
        <v>0</v>
      </c>
    </row>
    <row r="35" spans="1:8" ht="25.5" x14ac:dyDescent="0.25">
      <c r="A35" s="11">
        <v>4</v>
      </c>
      <c r="B35" s="11"/>
      <c r="C35" s="21" t="s">
        <v>12</v>
      </c>
      <c r="D35" s="85">
        <f>SUM(D36+D37)</f>
        <v>10790.57</v>
      </c>
      <c r="E35" s="85">
        <f t="shared" ref="E35:H35" si="7">SUM(E36+E37)</f>
        <v>15930</v>
      </c>
      <c r="F35" s="85">
        <f t="shared" si="7"/>
        <v>2100</v>
      </c>
      <c r="G35" s="85">
        <f t="shared" si="7"/>
        <v>1100</v>
      </c>
      <c r="H35" s="85">
        <f t="shared" si="7"/>
        <v>1100</v>
      </c>
    </row>
    <row r="36" spans="1:8" ht="38.25" x14ac:dyDescent="0.25">
      <c r="A36" s="12"/>
      <c r="B36" s="12">
        <v>42</v>
      </c>
      <c r="C36" s="22" t="s">
        <v>30</v>
      </c>
      <c r="D36" s="85">
        <v>10790.57</v>
      </c>
      <c r="E36" s="86">
        <v>12800</v>
      </c>
      <c r="F36" s="86">
        <v>2100</v>
      </c>
      <c r="G36" s="86">
        <v>1100</v>
      </c>
      <c r="H36" s="86">
        <v>1100</v>
      </c>
    </row>
    <row r="37" spans="1:8" ht="39" x14ac:dyDescent="0.25">
      <c r="A37" s="91"/>
      <c r="B37" s="92">
        <v>45</v>
      </c>
      <c r="C37" s="90" t="s">
        <v>80</v>
      </c>
      <c r="D37" s="93">
        <v>0</v>
      </c>
      <c r="E37" s="93">
        <v>3130</v>
      </c>
      <c r="F37" s="93">
        <v>0</v>
      </c>
      <c r="G37" s="93">
        <v>0</v>
      </c>
      <c r="H37" s="93">
        <v>0</v>
      </c>
    </row>
  </sheetData>
  <mergeCells count="5">
    <mergeCell ref="A25:H25"/>
    <mergeCell ref="A1:H1"/>
    <mergeCell ref="A3:H3"/>
    <mergeCell ref="A5:H5"/>
    <mergeCell ref="A7:H7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2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1" t="s">
        <v>171</v>
      </c>
      <c r="B1" s="131"/>
      <c r="C1" s="131"/>
      <c r="D1" s="131"/>
      <c r="E1" s="131"/>
      <c r="F1" s="13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31" t="s">
        <v>18</v>
      </c>
      <c r="B3" s="131"/>
      <c r="C3" s="131"/>
      <c r="D3" s="131"/>
      <c r="E3" s="131"/>
      <c r="F3" s="131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31" t="s">
        <v>4</v>
      </c>
      <c r="B5" s="131"/>
      <c r="C5" s="131"/>
      <c r="D5" s="131"/>
      <c r="E5" s="131"/>
      <c r="F5" s="131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31" t="s">
        <v>50</v>
      </c>
      <c r="B7" s="131"/>
      <c r="C7" s="131"/>
      <c r="D7" s="131"/>
      <c r="E7" s="131"/>
      <c r="F7" s="13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7" t="s">
        <v>52</v>
      </c>
      <c r="B9" s="16" t="s">
        <v>34</v>
      </c>
      <c r="C9" s="17" t="s">
        <v>35</v>
      </c>
      <c r="D9" s="17" t="s">
        <v>32</v>
      </c>
      <c r="E9" s="17" t="s">
        <v>26</v>
      </c>
      <c r="F9" s="17" t="s">
        <v>33</v>
      </c>
    </row>
    <row r="10" spans="1:6" x14ac:dyDescent="0.25">
      <c r="A10" s="36" t="s">
        <v>0</v>
      </c>
      <c r="B10" s="88">
        <f>SUM(B11+B14+B17+B20+B23+B28)</f>
        <v>870222.62000000011</v>
      </c>
      <c r="C10" s="88">
        <f t="shared" ref="C10:F10" si="0">SUM(C11+C14+C17+C20+C23+C28)</f>
        <v>1065752</v>
      </c>
      <c r="D10" s="88">
        <f t="shared" si="0"/>
        <v>1194442</v>
      </c>
      <c r="E10" s="88">
        <f t="shared" si="0"/>
        <v>1194442</v>
      </c>
      <c r="F10" s="88">
        <f t="shared" si="0"/>
        <v>1194442</v>
      </c>
    </row>
    <row r="11" spans="1:6" x14ac:dyDescent="0.25">
      <c r="A11" s="21" t="s">
        <v>55</v>
      </c>
      <c r="B11" s="103">
        <f>SUM(B12+B13)</f>
        <v>58975.58</v>
      </c>
      <c r="C11" s="103">
        <f t="shared" ref="C11:F11" si="1">SUM(C12+C13)</f>
        <v>74132</v>
      </c>
      <c r="D11" s="103">
        <f t="shared" si="1"/>
        <v>37582</v>
      </c>
      <c r="E11" s="103">
        <f t="shared" si="1"/>
        <v>37582</v>
      </c>
      <c r="F11" s="103">
        <f t="shared" si="1"/>
        <v>37582</v>
      </c>
    </row>
    <row r="12" spans="1:6" x14ac:dyDescent="0.25">
      <c r="A12" s="10" t="s">
        <v>84</v>
      </c>
      <c r="B12" s="86">
        <v>41703.370000000003</v>
      </c>
      <c r="C12" s="86">
        <v>38770</v>
      </c>
      <c r="D12" s="86">
        <v>2220</v>
      </c>
      <c r="E12" s="86">
        <v>2220</v>
      </c>
      <c r="F12" s="86">
        <v>2220</v>
      </c>
    </row>
    <row r="13" spans="1:6" s="61" customFormat="1" x14ac:dyDescent="0.25">
      <c r="A13" s="10" t="s">
        <v>81</v>
      </c>
      <c r="B13" s="99">
        <v>17272.21</v>
      </c>
      <c r="C13" s="99">
        <v>35362</v>
      </c>
      <c r="D13" s="99">
        <v>35362</v>
      </c>
      <c r="E13" s="99">
        <v>35362</v>
      </c>
      <c r="F13" s="99">
        <v>35362</v>
      </c>
    </row>
    <row r="14" spans="1:6" s="60" customFormat="1" x14ac:dyDescent="0.25">
      <c r="A14" s="23" t="s">
        <v>82</v>
      </c>
      <c r="B14" s="100">
        <v>575.63</v>
      </c>
      <c r="C14" s="101">
        <v>4130</v>
      </c>
      <c r="D14" s="101">
        <v>0</v>
      </c>
      <c r="E14" s="101">
        <v>0</v>
      </c>
      <c r="F14" s="101">
        <v>0</v>
      </c>
    </row>
    <row r="15" spans="1:6" s="61" customFormat="1" x14ac:dyDescent="0.25">
      <c r="A15" s="10" t="s">
        <v>83</v>
      </c>
      <c r="B15" s="102">
        <v>575.63</v>
      </c>
      <c r="C15" s="99">
        <v>4130</v>
      </c>
      <c r="D15" s="99">
        <v>0</v>
      </c>
      <c r="E15" s="99">
        <v>0</v>
      </c>
      <c r="F15" s="99">
        <v>0</v>
      </c>
    </row>
    <row r="16" spans="1:6" x14ac:dyDescent="0.25">
      <c r="A16" s="9" t="s">
        <v>89</v>
      </c>
      <c r="B16" s="85">
        <v>575.63</v>
      </c>
      <c r="C16" s="86">
        <v>4130</v>
      </c>
      <c r="D16" s="86">
        <v>0</v>
      </c>
      <c r="E16" s="86">
        <v>0</v>
      </c>
      <c r="F16" s="86">
        <v>0</v>
      </c>
    </row>
    <row r="17" spans="1:6" s="60" customFormat="1" x14ac:dyDescent="0.25">
      <c r="A17" s="23" t="s">
        <v>57</v>
      </c>
      <c r="B17" s="100">
        <v>1324.57</v>
      </c>
      <c r="C17" s="101">
        <v>5600</v>
      </c>
      <c r="D17" s="101">
        <v>4300</v>
      </c>
      <c r="E17" s="101">
        <v>4300</v>
      </c>
      <c r="F17" s="101">
        <v>4300</v>
      </c>
    </row>
    <row r="18" spans="1:6" s="61" customFormat="1" x14ac:dyDescent="0.25">
      <c r="A18" s="10" t="s">
        <v>85</v>
      </c>
      <c r="B18" s="102">
        <v>1324.57</v>
      </c>
      <c r="C18" s="99">
        <v>5600</v>
      </c>
      <c r="D18" s="99">
        <v>4300</v>
      </c>
      <c r="E18" s="99">
        <v>4300</v>
      </c>
      <c r="F18" s="99">
        <v>4300</v>
      </c>
    </row>
    <row r="19" spans="1:6" x14ac:dyDescent="0.25">
      <c r="A19" s="9" t="s">
        <v>86</v>
      </c>
      <c r="B19" s="85">
        <v>1324.57</v>
      </c>
      <c r="C19" s="86">
        <v>5600</v>
      </c>
      <c r="D19" s="86">
        <v>4300</v>
      </c>
      <c r="E19" s="86">
        <v>4300</v>
      </c>
      <c r="F19" s="86">
        <v>4300</v>
      </c>
    </row>
    <row r="20" spans="1:6" s="60" customFormat="1" ht="25.5" x14ac:dyDescent="0.25">
      <c r="A20" s="64" t="s">
        <v>54</v>
      </c>
      <c r="B20" s="100">
        <v>36409.72</v>
      </c>
      <c r="C20" s="101">
        <v>10170</v>
      </c>
      <c r="D20" s="101">
        <v>9210</v>
      </c>
      <c r="E20" s="101">
        <v>9210</v>
      </c>
      <c r="F20" s="101">
        <v>9210</v>
      </c>
    </row>
    <row r="21" spans="1:6" s="61" customFormat="1" x14ac:dyDescent="0.25">
      <c r="A21" s="10" t="s">
        <v>88</v>
      </c>
      <c r="B21" s="102">
        <v>36409.72</v>
      </c>
      <c r="C21" s="99">
        <v>10170</v>
      </c>
      <c r="D21" s="99">
        <v>9210</v>
      </c>
      <c r="E21" s="99">
        <v>9210</v>
      </c>
      <c r="F21" s="99">
        <v>9210</v>
      </c>
    </row>
    <row r="22" spans="1:6" x14ac:dyDescent="0.25">
      <c r="A22" s="63" t="s">
        <v>90</v>
      </c>
      <c r="B22" s="85">
        <v>36409.72</v>
      </c>
      <c r="C22" s="86">
        <v>10170</v>
      </c>
      <c r="D22" s="86">
        <v>9210</v>
      </c>
      <c r="E22" s="86">
        <v>9210</v>
      </c>
      <c r="F22" s="86">
        <v>9210</v>
      </c>
    </row>
    <row r="23" spans="1:6" s="60" customFormat="1" x14ac:dyDescent="0.25">
      <c r="A23" s="23" t="s">
        <v>53</v>
      </c>
      <c r="B23" s="100">
        <f>SUM(B24+B26)</f>
        <v>772903.33000000007</v>
      </c>
      <c r="C23" s="100">
        <f t="shared" ref="C23:F23" si="2">SUM(C24+C26)</f>
        <v>971720</v>
      </c>
      <c r="D23" s="100">
        <f t="shared" si="2"/>
        <v>1143350</v>
      </c>
      <c r="E23" s="100">
        <f t="shared" si="2"/>
        <v>1143350</v>
      </c>
      <c r="F23" s="100">
        <f t="shared" si="2"/>
        <v>1143350</v>
      </c>
    </row>
    <row r="24" spans="1:6" s="61" customFormat="1" x14ac:dyDescent="0.25">
      <c r="A24" s="10" t="s">
        <v>91</v>
      </c>
      <c r="B24" s="102">
        <v>768324.04</v>
      </c>
      <c r="C24" s="99">
        <v>967180</v>
      </c>
      <c r="D24" s="99">
        <v>1136400</v>
      </c>
      <c r="E24" s="99">
        <v>1136400</v>
      </c>
      <c r="F24" s="99">
        <v>1136400</v>
      </c>
    </row>
    <row r="25" spans="1:6" x14ac:dyDescent="0.25">
      <c r="A25" s="9" t="s">
        <v>92</v>
      </c>
      <c r="B25" s="85">
        <v>768324.04</v>
      </c>
      <c r="C25" s="86">
        <v>967180</v>
      </c>
      <c r="D25" s="86">
        <v>1136400</v>
      </c>
      <c r="E25" s="86">
        <v>1136400</v>
      </c>
      <c r="F25" s="86">
        <v>1136400</v>
      </c>
    </row>
    <row r="26" spans="1:6" s="61" customFormat="1" x14ac:dyDescent="0.25">
      <c r="A26" s="10" t="s">
        <v>94</v>
      </c>
      <c r="B26" s="102">
        <v>4579.29</v>
      </c>
      <c r="C26" s="99">
        <v>4540</v>
      </c>
      <c r="D26" s="99">
        <v>6950</v>
      </c>
      <c r="E26" s="99">
        <v>6950</v>
      </c>
      <c r="F26" s="99">
        <v>6950</v>
      </c>
    </row>
    <row r="27" spans="1:6" x14ac:dyDescent="0.25">
      <c r="A27" s="63" t="s">
        <v>93</v>
      </c>
      <c r="B27" s="85">
        <v>4579.29</v>
      </c>
      <c r="C27" s="86">
        <v>4540</v>
      </c>
      <c r="D27" s="86">
        <v>6950</v>
      </c>
      <c r="E27" s="86">
        <v>6950</v>
      </c>
      <c r="F27" s="86">
        <v>6950</v>
      </c>
    </row>
    <row r="28" spans="1:6" ht="25.5" x14ac:dyDescent="0.25">
      <c r="A28" s="95" t="s">
        <v>152</v>
      </c>
      <c r="B28" s="86">
        <v>33.79</v>
      </c>
      <c r="C28" s="86">
        <v>0</v>
      </c>
      <c r="D28" s="86">
        <v>0</v>
      </c>
      <c r="E28" s="86">
        <v>0</v>
      </c>
      <c r="F28" s="86">
        <v>0</v>
      </c>
    </row>
    <row r="29" spans="1:6" ht="25.5" x14ac:dyDescent="0.25">
      <c r="A29" s="94" t="s">
        <v>156</v>
      </c>
      <c r="B29" s="86">
        <v>33.79</v>
      </c>
      <c r="C29" s="86">
        <v>0</v>
      </c>
      <c r="D29" s="86">
        <v>0</v>
      </c>
      <c r="E29" s="86">
        <v>0</v>
      </c>
      <c r="F29" s="86">
        <v>0</v>
      </c>
    </row>
    <row r="30" spans="1:6" ht="25.5" x14ac:dyDescent="0.25">
      <c r="A30" s="94" t="s">
        <v>160</v>
      </c>
      <c r="B30" s="86"/>
      <c r="C30" s="86"/>
      <c r="D30" s="86"/>
      <c r="E30" s="86"/>
      <c r="F30" s="86"/>
    </row>
    <row r="31" spans="1:6" s="60" customFormat="1" x14ac:dyDescent="0.25">
      <c r="A31" s="96" t="s">
        <v>153</v>
      </c>
      <c r="B31" s="101">
        <f>SUM(B32+B34)</f>
        <v>9908.3300000000017</v>
      </c>
      <c r="C31" s="101">
        <v>9910</v>
      </c>
      <c r="D31" s="101">
        <v>1500</v>
      </c>
      <c r="E31" s="101">
        <v>0</v>
      </c>
      <c r="F31" s="101">
        <v>0</v>
      </c>
    </row>
    <row r="32" spans="1:6" s="61" customFormat="1" x14ac:dyDescent="0.25">
      <c r="A32" s="98" t="s">
        <v>85</v>
      </c>
      <c r="B32" s="99">
        <v>8218.7900000000009</v>
      </c>
      <c r="C32" s="99">
        <v>8220</v>
      </c>
      <c r="D32" s="99">
        <v>1000</v>
      </c>
      <c r="E32" s="99">
        <v>0</v>
      </c>
      <c r="F32" s="99">
        <v>0</v>
      </c>
    </row>
    <row r="33" spans="1:6" x14ac:dyDescent="0.25">
      <c r="A33" s="63" t="s">
        <v>154</v>
      </c>
      <c r="B33" s="86">
        <v>8218.7900000000009</v>
      </c>
      <c r="C33" s="86">
        <v>8219</v>
      </c>
      <c r="D33" s="86">
        <v>1000</v>
      </c>
      <c r="E33" s="86">
        <v>0</v>
      </c>
      <c r="F33" s="86">
        <v>0</v>
      </c>
    </row>
    <row r="34" spans="1:6" s="61" customFormat="1" x14ac:dyDescent="0.25">
      <c r="A34" s="98" t="s">
        <v>88</v>
      </c>
      <c r="B34" s="99">
        <v>1689.54</v>
      </c>
      <c r="C34" s="99">
        <v>1690</v>
      </c>
      <c r="D34" s="99">
        <v>500</v>
      </c>
      <c r="E34" s="99">
        <v>0</v>
      </c>
      <c r="F34" s="99">
        <v>0</v>
      </c>
    </row>
    <row r="35" spans="1:6" s="97" customFormat="1" ht="12.75" x14ac:dyDescent="0.2">
      <c r="A35" s="91" t="s">
        <v>155</v>
      </c>
      <c r="B35" s="104">
        <v>1689.54</v>
      </c>
      <c r="C35" s="104">
        <v>1690</v>
      </c>
      <c r="D35" s="104">
        <v>500</v>
      </c>
      <c r="E35" s="104">
        <v>0</v>
      </c>
      <c r="F35" s="104">
        <v>0</v>
      </c>
    </row>
    <row r="36" spans="1:6" s="97" customFormat="1" ht="12.75" x14ac:dyDescent="0.2">
      <c r="A36" s="91"/>
      <c r="B36" s="104"/>
      <c r="C36" s="104"/>
      <c r="D36" s="104"/>
      <c r="E36" s="104"/>
      <c r="F36" s="104"/>
    </row>
    <row r="37" spans="1:6" s="97" customFormat="1" ht="12.75" x14ac:dyDescent="0.2">
      <c r="A37" s="91" t="s">
        <v>151</v>
      </c>
      <c r="B37" s="104">
        <v>880458.46</v>
      </c>
      <c r="C37" s="104">
        <f>C10+C31</f>
        <v>1075662</v>
      </c>
      <c r="D37" s="104">
        <f>D10+D31</f>
        <v>1195942</v>
      </c>
      <c r="E37" s="104">
        <f>E10+E31</f>
        <v>1194442</v>
      </c>
      <c r="F37" s="104">
        <f>F10+F31</f>
        <v>1194442</v>
      </c>
    </row>
    <row r="39" spans="1:6" ht="15.75" customHeight="1" x14ac:dyDescent="0.25">
      <c r="A39" s="131" t="s">
        <v>51</v>
      </c>
      <c r="B39" s="131"/>
      <c r="C39" s="131"/>
      <c r="D39" s="131"/>
      <c r="E39" s="131"/>
      <c r="F39" s="131"/>
    </row>
    <row r="40" spans="1:6" ht="18" x14ac:dyDescent="0.25">
      <c r="A40" s="4"/>
      <c r="B40" s="4"/>
      <c r="C40" s="4"/>
      <c r="D40" s="4"/>
      <c r="E40" s="5"/>
      <c r="F40" s="5"/>
    </row>
    <row r="41" spans="1:6" ht="25.5" x14ac:dyDescent="0.25">
      <c r="A41" s="17" t="s">
        <v>52</v>
      </c>
      <c r="B41" s="16" t="s">
        <v>34</v>
      </c>
      <c r="C41" s="17" t="s">
        <v>35</v>
      </c>
      <c r="D41" s="17" t="s">
        <v>32</v>
      </c>
      <c r="E41" s="17" t="s">
        <v>26</v>
      </c>
      <c r="F41" s="17" t="s">
        <v>33</v>
      </c>
    </row>
    <row r="42" spans="1:6" x14ac:dyDescent="0.25">
      <c r="A42" s="36" t="s">
        <v>1</v>
      </c>
      <c r="B42" s="88">
        <f>B43+B46+B49+B52+B55+B60</f>
        <v>870550.13000000012</v>
      </c>
      <c r="C42" s="88">
        <f t="shared" ref="C42:F42" si="3">C43+C46+C49+C52+C55+C60</f>
        <v>1075662</v>
      </c>
      <c r="D42" s="88">
        <f t="shared" si="3"/>
        <v>1195942</v>
      </c>
      <c r="E42" s="88">
        <f t="shared" si="3"/>
        <v>1194442</v>
      </c>
      <c r="F42" s="88">
        <f t="shared" si="3"/>
        <v>1194442</v>
      </c>
    </row>
    <row r="43" spans="1:6" ht="15.75" customHeight="1" x14ac:dyDescent="0.25">
      <c r="A43" s="21" t="s">
        <v>55</v>
      </c>
      <c r="B43" s="85">
        <f>B44+B45</f>
        <v>58975.58</v>
      </c>
      <c r="C43" s="85">
        <f t="shared" ref="C43:F43" si="4">C44+C45</f>
        <v>74132</v>
      </c>
      <c r="D43" s="85">
        <f t="shared" si="4"/>
        <v>37582</v>
      </c>
      <c r="E43" s="85">
        <f t="shared" si="4"/>
        <v>37582</v>
      </c>
      <c r="F43" s="85">
        <f t="shared" si="4"/>
        <v>37582</v>
      </c>
    </row>
    <row r="44" spans="1:6" x14ac:dyDescent="0.25">
      <c r="A44" s="10" t="s">
        <v>84</v>
      </c>
      <c r="B44" s="85">
        <v>17272.21</v>
      </c>
      <c r="C44" s="86">
        <v>38770</v>
      </c>
      <c r="D44" s="86">
        <v>2220</v>
      </c>
      <c r="E44" s="86">
        <v>2220</v>
      </c>
      <c r="F44" s="86">
        <v>2220</v>
      </c>
    </row>
    <row r="45" spans="1:6" x14ac:dyDescent="0.25">
      <c r="A45" s="66" t="s">
        <v>81</v>
      </c>
      <c r="B45" s="85">
        <v>41703.370000000003</v>
      </c>
      <c r="C45" s="86">
        <v>35362</v>
      </c>
      <c r="D45" s="86">
        <v>35362</v>
      </c>
      <c r="E45" s="86">
        <v>35362</v>
      </c>
      <c r="F45" s="86">
        <v>35362</v>
      </c>
    </row>
    <row r="46" spans="1:6" s="60" customFormat="1" x14ac:dyDescent="0.25">
      <c r="A46" s="67" t="s">
        <v>82</v>
      </c>
      <c r="B46" s="100">
        <v>575.63</v>
      </c>
      <c r="C46" s="101">
        <v>4130</v>
      </c>
      <c r="D46" s="101">
        <v>0</v>
      </c>
      <c r="E46" s="101"/>
      <c r="F46" s="101"/>
    </row>
    <row r="47" spans="1:6" x14ac:dyDescent="0.25">
      <c r="A47" s="66" t="s">
        <v>83</v>
      </c>
      <c r="B47" s="85">
        <v>575.63</v>
      </c>
      <c r="C47" s="86">
        <v>4130</v>
      </c>
      <c r="D47" s="86">
        <v>0</v>
      </c>
      <c r="E47" s="86">
        <v>0</v>
      </c>
      <c r="F47" s="86">
        <v>0</v>
      </c>
    </row>
    <row r="48" spans="1:6" x14ac:dyDescent="0.25">
      <c r="A48" s="65" t="s">
        <v>89</v>
      </c>
      <c r="B48" s="85">
        <v>575.63</v>
      </c>
      <c r="C48" s="86">
        <v>4130</v>
      </c>
      <c r="D48" s="86">
        <v>0</v>
      </c>
      <c r="E48" s="86">
        <v>0</v>
      </c>
      <c r="F48" s="86">
        <v>0</v>
      </c>
    </row>
    <row r="49" spans="1:6" x14ac:dyDescent="0.25">
      <c r="A49" s="21" t="s">
        <v>57</v>
      </c>
      <c r="B49" s="85">
        <v>888.76</v>
      </c>
      <c r="C49" s="86">
        <v>13820</v>
      </c>
      <c r="D49" s="86">
        <v>5300</v>
      </c>
      <c r="E49" s="86">
        <v>4300</v>
      </c>
      <c r="F49" s="86">
        <v>4300</v>
      </c>
    </row>
    <row r="50" spans="1:6" x14ac:dyDescent="0.25">
      <c r="A50" s="10" t="s">
        <v>85</v>
      </c>
      <c r="B50" s="85">
        <v>888.76</v>
      </c>
      <c r="C50" s="86">
        <v>13820</v>
      </c>
      <c r="D50" s="86">
        <v>5300</v>
      </c>
      <c r="E50" s="86">
        <v>4300</v>
      </c>
      <c r="F50" s="86">
        <v>4300</v>
      </c>
    </row>
    <row r="51" spans="1:6" s="97" customFormat="1" ht="12.75" x14ac:dyDescent="0.2">
      <c r="A51" s="91" t="s">
        <v>86</v>
      </c>
      <c r="B51" s="93">
        <v>888.76</v>
      </c>
      <c r="C51" s="93">
        <v>13820</v>
      </c>
      <c r="D51" s="93">
        <v>5300</v>
      </c>
      <c r="E51" s="93">
        <v>4300</v>
      </c>
      <c r="F51" s="93">
        <v>4300</v>
      </c>
    </row>
    <row r="52" spans="1:6" s="111" customFormat="1" ht="12.75" x14ac:dyDescent="0.2">
      <c r="A52" s="112" t="s">
        <v>87</v>
      </c>
      <c r="B52" s="110">
        <v>35434.230000000003</v>
      </c>
      <c r="C52" s="110">
        <v>11860</v>
      </c>
      <c r="D52" s="110">
        <v>9710</v>
      </c>
      <c r="E52" s="110">
        <v>9210</v>
      </c>
      <c r="F52" s="110">
        <v>9210</v>
      </c>
    </row>
    <row r="53" spans="1:6" s="108" customFormat="1" ht="12.75" x14ac:dyDescent="0.2">
      <c r="A53" s="106" t="s">
        <v>88</v>
      </c>
      <c r="B53" s="107">
        <v>35434.230000000003</v>
      </c>
      <c r="C53" s="107">
        <v>11860</v>
      </c>
      <c r="D53" s="107">
        <v>9710</v>
      </c>
      <c r="E53" s="107">
        <v>9210</v>
      </c>
      <c r="F53" s="107">
        <v>9210</v>
      </c>
    </row>
    <row r="54" spans="1:6" s="97" customFormat="1" ht="12.75" x14ac:dyDescent="0.2">
      <c r="A54" s="91" t="s">
        <v>90</v>
      </c>
      <c r="B54" s="93">
        <v>35434.230000000003</v>
      </c>
      <c r="C54" s="93">
        <v>11860</v>
      </c>
      <c r="D54" s="93">
        <v>9710</v>
      </c>
      <c r="E54" s="93">
        <v>9210</v>
      </c>
      <c r="F54" s="93">
        <v>9210</v>
      </c>
    </row>
    <row r="55" spans="1:6" s="111" customFormat="1" ht="12.75" x14ac:dyDescent="0.2">
      <c r="A55" s="112" t="s">
        <v>53</v>
      </c>
      <c r="B55" s="110">
        <f>B56+B58</f>
        <v>774642.14</v>
      </c>
      <c r="C55" s="110">
        <f t="shared" ref="C55:F55" si="5">C56+C58</f>
        <v>971720</v>
      </c>
      <c r="D55" s="110">
        <f t="shared" si="5"/>
        <v>1143350</v>
      </c>
      <c r="E55" s="110">
        <f t="shared" si="5"/>
        <v>1143350</v>
      </c>
      <c r="F55" s="110">
        <f t="shared" si="5"/>
        <v>1143350</v>
      </c>
    </row>
    <row r="56" spans="1:6" s="108" customFormat="1" ht="12.75" x14ac:dyDescent="0.2">
      <c r="A56" s="106" t="s">
        <v>91</v>
      </c>
      <c r="B56" s="107">
        <v>770062.85</v>
      </c>
      <c r="C56" s="107">
        <v>967180</v>
      </c>
      <c r="D56" s="107">
        <v>1136400</v>
      </c>
      <c r="E56" s="107">
        <v>1136400</v>
      </c>
      <c r="F56" s="107">
        <v>1136400</v>
      </c>
    </row>
    <row r="57" spans="1:6" s="97" customFormat="1" ht="12.75" x14ac:dyDescent="0.2">
      <c r="A57" s="105" t="s">
        <v>92</v>
      </c>
      <c r="B57" s="93">
        <v>770062.85</v>
      </c>
      <c r="C57" s="93">
        <v>967180</v>
      </c>
      <c r="D57" s="93">
        <v>1136400</v>
      </c>
      <c r="E57" s="93">
        <v>1136400</v>
      </c>
      <c r="F57" s="93">
        <v>1136400</v>
      </c>
    </row>
    <row r="58" spans="1:6" s="108" customFormat="1" ht="12.75" x14ac:dyDescent="0.2">
      <c r="A58" s="106" t="s">
        <v>94</v>
      </c>
      <c r="B58" s="107">
        <v>4579.29</v>
      </c>
      <c r="C58" s="107">
        <v>4540</v>
      </c>
      <c r="D58" s="107">
        <v>6950</v>
      </c>
      <c r="E58" s="107">
        <v>6950</v>
      </c>
      <c r="F58" s="107">
        <v>6950</v>
      </c>
    </row>
    <row r="59" spans="1:6" s="97" customFormat="1" ht="12.75" x14ac:dyDescent="0.2">
      <c r="A59" s="91" t="s">
        <v>95</v>
      </c>
      <c r="B59" s="93">
        <v>4579.29</v>
      </c>
      <c r="C59" s="93">
        <v>4540</v>
      </c>
      <c r="D59" s="93">
        <v>6950</v>
      </c>
      <c r="E59" s="93">
        <v>6950</v>
      </c>
      <c r="F59" s="93">
        <v>6950</v>
      </c>
    </row>
    <row r="60" spans="1:6" s="111" customFormat="1" ht="25.5" x14ac:dyDescent="0.2">
      <c r="A60" s="109" t="s">
        <v>157</v>
      </c>
      <c r="B60" s="110">
        <v>33.79</v>
      </c>
      <c r="C60" s="110">
        <v>0</v>
      </c>
      <c r="D60" s="110">
        <v>0</v>
      </c>
      <c r="E60" s="110">
        <v>0</v>
      </c>
      <c r="F60" s="110">
        <v>0</v>
      </c>
    </row>
    <row r="61" spans="1:6" s="97" customFormat="1" ht="25.5" x14ac:dyDescent="0.2">
      <c r="A61" s="90" t="s">
        <v>158</v>
      </c>
      <c r="B61" s="93">
        <v>33.79</v>
      </c>
      <c r="C61" s="93">
        <v>0</v>
      </c>
      <c r="D61" s="93">
        <v>0</v>
      </c>
      <c r="E61" s="93">
        <v>0</v>
      </c>
      <c r="F61" s="93">
        <v>0</v>
      </c>
    </row>
    <row r="62" spans="1:6" s="97" customFormat="1" ht="25.5" x14ac:dyDescent="0.2">
      <c r="A62" s="90" t="s">
        <v>159</v>
      </c>
      <c r="B62" s="93">
        <v>33.79</v>
      </c>
      <c r="C62" s="93">
        <v>0</v>
      </c>
      <c r="D62" s="93">
        <v>0</v>
      </c>
      <c r="E62" s="93">
        <v>0</v>
      </c>
      <c r="F62" s="93">
        <v>0</v>
      </c>
    </row>
  </sheetData>
  <mergeCells count="5">
    <mergeCell ref="A1:F1"/>
    <mergeCell ref="A3:F3"/>
    <mergeCell ref="A5:F5"/>
    <mergeCell ref="A7:F7"/>
    <mergeCell ref="A39:F39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workbookViewId="0">
      <selection activeCell="C28" sqref="C2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1" t="s">
        <v>172</v>
      </c>
      <c r="B1" s="131"/>
      <c r="C1" s="131"/>
      <c r="D1" s="131"/>
      <c r="E1" s="131"/>
      <c r="F1" s="13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31" t="s">
        <v>18</v>
      </c>
      <c r="B3" s="131"/>
      <c r="C3" s="131"/>
      <c r="D3" s="131"/>
      <c r="E3" s="144"/>
      <c r="F3" s="14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1" t="s">
        <v>4</v>
      </c>
      <c r="B5" s="132"/>
      <c r="C5" s="132"/>
      <c r="D5" s="132"/>
      <c r="E5" s="132"/>
      <c r="F5" s="13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31" t="s">
        <v>13</v>
      </c>
      <c r="B7" s="149"/>
      <c r="C7" s="149"/>
      <c r="D7" s="149"/>
      <c r="E7" s="149"/>
      <c r="F7" s="14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7" t="s">
        <v>52</v>
      </c>
      <c r="B9" s="16" t="s">
        <v>34</v>
      </c>
      <c r="C9" s="17" t="s">
        <v>35</v>
      </c>
      <c r="D9" s="17" t="s">
        <v>32</v>
      </c>
      <c r="E9" s="17" t="s">
        <v>26</v>
      </c>
      <c r="F9" s="17" t="s">
        <v>33</v>
      </c>
    </row>
    <row r="10" spans="1:6" ht="15.75" customHeight="1" x14ac:dyDescent="0.25">
      <c r="A10" s="8" t="s">
        <v>14</v>
      </c>
      <c r="B10" s="85">
        <v>870550.13</v>
      </c>
      <c r="C10" s="86">
        <v>1075662</v>
      </c>
      <c r="D10" s="86">
        <v>1195942</v>
      </c>
      <c r="E10" s="86">
        <v>1194442</v>
      </c>
      <c r="F10" s="86">
        <v>1194442</v>
      </c>
    </row>
    <row r="11" spans="1:6" ht="15.75" customHeight="1" x14ac:dyDescent="0.25">
      <c r="A11" s="8" t="s">
        <v>96</v>
      </c>
      <c r="B11" s="85" t="s">
        <v>161</v>
      </c>
      <c r="C11" s="86">
        <v>1075662</v>
      </c>
      <c r="D11" s="86">
        <v>1195942</v>
      </c>
      <c r="E11" s="86">
        <v>1194442</v>
      </c>
      <c r="F11" s="86">
        <v>1194442</v>
      </c>
    </row>
    <row r="12" spans="1:6" x14ac:dyDescent="0.25">
      <c r="A12" s="14" t="s">
        <v>97</v>
      </c>
      <c r="B12" s="85">
        <v>847746.18</v>
      </c>
      <c r="C12" s="86">
        <v>1029892</v>
      </c>
      <c r="D12" s="86">
        <v>1153942</v>
      </c>
      <c r="E12" s="86">
        <v>1152442</v>
      </c>
      <c r="F12" s="86">
        <v>1152442</v>
      </c>
    </row>
    <row r="13" spans="1:6" x14ac:dyDescent="0.25">
      <c r="A13" s="13" t="s">
        <v>98</v>
      </c>
      <c r="B13" s="85">
        <v>847746.18</v>
      </c>
      <c r="C13" s="86">
        <v>1029892</v>
      </c>
      <c r="D13" s="86">
        <v>1153942</v>
      </c>
      <c r="E13" s="86">
        <v>1152442</v>
      </c>
      <c r="F13" s="86">
        <v>1152442</v>
      </c>
    </row>
    <row r="14" spans="1:6" s="61" customFormat="1" x14ac:dyDescent="0.25">
      <c r="A14" s="15" t="s">
        <v>99</v>
      </c>
      <c r="B14" s="102">
        <v>22803.95</v>
      </c>
      <c r="C14" s="99">
        <v>45770</v>
      </c>
      <c r="D14" s="99">
        <v>42000</v>
      </c>
      <c r="E14" s="99">
        <v>42000</v>
      </c>
      <c r="F14" s="113">
        <v>42000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1" t="s">
        <v>172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31" t="s">
        <v>18</v>
      </c>
      <c r="B3" s="131"/>
      <c r="C3" s="131"/>
      <c r="D3" s="131"/>
      <c r="E3" s="131"/>
      <c r="F3" s="131"/>
      <c r="G3" s="131"/>
      <c r="H3" s="13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31" t="s">
        <v>59</v>
      </c>
      <c r="B5" s="131"/>
      <c r="C5" s="131"/>
      <c r="D5" s="131"/>
      <c r="E5" s="131"/>
      <c r="F5" s="131"/>
      <c r="G5" s="131"/>
      <c r="H5" s="13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7" t="s">
        <v>5</v>
      </c>
      <c r="B7" s="16" t="s">
        <v>6</v>
      </c>
      <c r="C7" s="16" t="s">
        <v>31</v>
      </c>
      <c r="D7" s="16" t="s">
        <v>34</v>
      </c>
      <c r="E7" s="17" t="s">
        <v>35</v>
      </c>
      <c r="F7" s="17" t="s">
        <v>32</v>
      </c>
      <c r="G7" s="17" t="s">
        <v>26</v>
      </c>
      <c r="H7" s="17" t="s">
        <v>33</v>
      </c>
    </row>
    <row r="8" spans="1:8" x14ac:dyDescent="0.25">
      <c r="A8" s="34"/>
      <c r="B8" s="35"/>
      <c r="C8" s="33" t="s">
        <v>61</v>
      </c>
      <c r="D8" s="88">
        <v>0</v>
      </c>
      <c r="E8" s="103">
        <v>0</v>
      </c>
      <c r="F8" s="103">
        <v>0</v>
      </c>
      <c r="G8" s="103">
        <v>0</v>
      </c>
      <c r="H8" s="103">
        <v>0</v>
      </c>
    </row>
    <row r="9" spans="1:8" ht="25.5" x14ac:dyDescent="0.25">
      <c r="A9" s="8">
        <v>8</v>
      </c>
      <c r="B9" s="8"/>
      <c r="C9" s="8" t="s">
        <v>15</v>
      </c>
      <c r="D9" s="85">
        <v>0</v>
      </c>
      <c r="E9" s="86">
        <v>0</v>
      </c>
      <c r="F9" s="86">
        <v>0</v>
      </c>
      <c r="G9" s="86">
        <v>0</v>
      </c>
      <c r="H9" s="86">
        <v>0</v>
      </c>
    </row>
    <row r="10" spans="1:8" x14ac:dyDescent="0.25">
      <c r="A10" s="8"/>
      <c r="B10" s="12">
        <v>84</v>
      </c>
      <c r="C10" s="12" t="s">
        <v>22</v>
      </c>
      <c r="D10" s="85">
        <v>0</v>
      </c>
      <c r="E10" s="86">
        <v>0</v>
      </c>
      <c r="F10" s="86">
        <v>0</v>
      </c>
      <c r="G10" s="86">
        <v>0</v>
      </c>
      <c r="H10" s="86">
        <v>0</v>
      </c>
    </row>
    <row r="11" spans="1:8" x14ac:dyDescent="0.25">
      <c r="A11" s="8"/>
      <c r="B11" s="12"/>
      <c r="C11" s="37"/>
      <c r="D11" s="85">
        <v>0</v>
      </c>
      <c r="E11" s="86">
        <v>0</v>
      </c>
      <c r="F11" s="86">
        <v>0</v>
      </c>
      <c r="G11" s="86">
        <v>0</v>
      </c>
      <c r="H11" s="86">
        <v>0</v>
      </c>
    </row>
    <row r="12" spans="1:8" x14ac:dyDescent="0.25">
      <c r="A12" s="8"/>
      <c r="B12" s="12"/>
      <c r="C12" s="33" t="s">
        <v>64</v>
      </c>
      <c r="D12" s="85">
        <v>0</v>
      </c>
      <c r="E12" s="86">
        <v>0</v>
      </c>
      <c r="F12" s="86">
        <v>0</v>
      </c>
      <c r="G12" s="86">
        <v>0</v>
      </c>
      <c r="H12" s="86">
        <v>0</v>
      </c>
    </row>
    <row r="13" spans="1:8" ht="25.5" x14ac:dyDescent="0.25">
      <c r="A13" s="11">
        <v>5</v>
      </c>
      <c r="B13" s="11"/>
      <c r="C13" s="21" t="s">
        <v>16</v>
      </c>
      <c r="D13" s="85">
        <v>0</v>
      </c>
      <c r="E13" s="86">
        <v>0</v>
      </c>
      <c r="F13" s="86">
        <v>0</v>
      </c>
      <c r="G13" s="86">
        <v>0</v>
      </c>
      <c r="H13" s="86">
        <v>0</v>
      </c>
    </row>
    <row r="14" spans="1:8" ht="25.5" x14ac:dyDescent="0.25">
      <c r="A14" s="12"/>
      <c r="B14" s="12">
        <v>54</v>
      </c>
      <c r="C14" s="22" t="s">
        <v>23</v>
      </c>
      <c r="D14" s="85">
        <v>0</v>
      </c>
      <c r="E14" s="86">
        <v>0</v>
      </c>
      <c r="F14" s="86">
        <v>0</v>
      </c>
      <c r="G14" s="86">
        <v>0</v>
      </c>
      <c r="H14" s="86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E26" sqref="E2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1" t="s">
        <v>173</v>
      </c>
      <c r="B1" s="131"/>
      <c r="C1" s="131"/>
      <c r="D1" s="131"/>
      <c r="E1" s="131"/>
      <c r="F1" s="13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31" t="s">
        <v>18</v>
      </c>
      <c r="B3" s="131"/>
      <c r="C3" s="131"/>
      <c r="D3" s="131"/>
      <c r="E3" s="131"/>
      <c r="F3" s="13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1" t="s">
        <v>60</v>
      </c>
      <c r="B5" s="131"/>
      <c r="C5" s="131"/>
      <c r="D5" s="131"/>
      <c r="E5" s="131"/>
      <c r="F5" s="131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6" t="s">
        <v>52</v>
      </c>
      <c r="B7" s="16" t="s">
        <v>34</v>
      </c>
      <c r="C7" s="17" t="s">
        <v>35</v>
      </c>
      <c r="D7" s="17" t="s">
        <v>32</v>
      </c>
      <c r="E7" s="17" t="s">
        <v>26</v>
      </c>
      <c r="F7" s="17" t="s">
        <v>33</v>
      </c>
    </row>
    <row r="8" spans="1:6" x14ac:dyDescent="0.25">
      <c r="A8" s="8" t="s">
        <v>61</v>
      </c>
      <c r="B8" s="85">
        <v>0</v>
      </c>
      <c r="C8" s="86">
        <v>0</v>
      </c>
      <c r="D8" s="86">
        <v>0</v>
      </c>
      <c r="E8" s="86">
        <v>0</v>
      </c>
      <c r="F8" s="86">
        <v>0</v>
      </c>
    </row>
    <row r="9" spans="1:6" ht="25.5" x14ac:dyDescent="0.25">
      <c r="A9" s="8" t="s">
        <v>62</v>
      </c>
      <c r="B9" s="85">
        <v>0</v>
      </c>
      <c r="C9" s="86">
        <v>0</v>
      </c>
      <c r="D9" s="86">
        <v>0</v>
      </c>
      <c r="E9" s="86">
        <v>0</v>
      </c>
      <c r="F9" s="86">
        <v>0</v>
      </c>
    </row>
    <row r="10" spans="1:6" ht="25.5" x14ac:dyDescent="0.25">
      <c r="A10" s="14" t="s">
        <v>63</v>
      </c>
      <c r="B10" s="85">
        <v>0</v>
      </c>
      <c r="C10" s="86">
        <v>0</v>
      </c>
      <c r="D10" s="86">
        <v>0</v>
      </c>
      <c r="E10" s="86">
        <v>0</v>
      </c>
      <c r="F10" s="86">
        <v>0</v>
      </c>
    </row>
    <row r="11" spans="1:6" x14ac:dyDescent="0.25">
      <c r="A11" s="14"/>
      <c r="B11" s="85"/>
      <c r="C11" s="86"/>
      <c r="D11" s="86"/>
      <c r="E11" s="86"/>
      <c r="F11" s="86"/>
    </row>
    <row r="12" spans="1:6" x14ac:dyDescent="0.25">
      <c r="A12" s="8" t="s">
        <v>64</v>
      </c>
      <c r="B12" s="85">
        <v>0</v>
      </c>
      <c r="C12" s="86">
        <v>0</v>
      </c>
      <c r="D12" s="86">
        <v>0</v>
      </c>
      <c r="E12" s="86">
        <v>0</v>
      </c>
      <c r="F12" s="86">
        <v>0</v>
      </c>
    </row>
    <row r="13" spans="1:6" x14ac:dyDescent="0.25">
      <c r="A13" s="21" t="s">
        <v>55</v>
      </c>
      <c r="B13" s="85">
        <v>0</v>
      </c>
      <c r="C13" s="86">
        <v>0</v>
      </c>
      <c r="D13" s="86">
        <v>0</v>
      </c>
      <c r="E13" s="86">
        <v>0</v>
      </c>
      <c r="F13" s="86">
        <v>0</v>
      </c>
    </row>
    <row r="14" spans="1:6" x14ac:dyDescent="0.25">
      <c r="A14" s="10" t="s">
        <v>56</v>
      </c>
      <c r="B14" s="85">
        <v>0</v>
      </c>
      <c r="C14" s="86">
        <v>0</v>
      </c>
      <c r="D14" s="86">
        <v>0</v>
      </c>
      <c r="E14" s="86">
        <v>0</v>
      </c>
      <c r="F14" s="86">
        <v>0</v>
      </c>
    </row>
    <row r="15" spans="1:6" x14ac:dyDescent="0.25">
      <c r="A15" s="21" t="s">
        <v>57</v>
      </c>
      <c r="B15" s="85">
        <v>0</v>
      </c>
      <c r="C15" s="86">
        <v>0</v>
      </c>
      <c r="D15" s="86">
        <v>0</v>
      </c>
      <c r="E15" s="86">
        <v>0</v>
      </c>
      <c r="F15" s="86">
        <v>0</v>
      </c>
    </row>
    <row r="16" spans="1:6" x14ac:dyDescent="0.25">
      <c r="A16" s="10" t="s">
        <v>58</v>
      </c>
      <c r="B16" s="85">
        <v>0</v>
      </c>
      <c r="C16" s="86">
        <v>0</v>
      </c>
      <c r="D16" s="86">
        <v>0</v>
      </c>
      <c r="E16" s="86">
        <v>0</v>
      </c>
      <c r="F16" s="86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83"/>
  <sheetViews>
    <sheetView tabSelected="1" topLeftCell="A43" zoomScale="80" zoomScaleNormal="80" workbookViewId="0">
      <selection activeCell="E81" sqref="E8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85546875" customWidth="1"/>
    <col min="4" max="4" width="30" customWidth="1"/>
    <col min="5" max="5" width="19.28515625" customWidth="1"/>
    <col min="6" max="7" width="19.140625" customWidth="1"/>
    <col min="8" max="8" width="16.42578125" customWidth="1"/>
    <col min="9" max="9" width="17.140625" customWidth="1"/>
  </cols>
  <sheetData>
    <row r="1" spans="1:9" ht="42" customHeight="1" x14ac:dyDescent="0.25">
      <c r="A1" s="131" t="s">
        <v>173</v>
      </c>
      <c r="B1" s="131"/>
      <c r="C1" s="131"/>
      <c r="D1" s="131"/>
      <c r="E1" s="131"/>
      <c r="F1" s="131"/>
      <c r="G1" s="131"/>
      <c r="H1" s="131"/>
      <c r="I1" s="131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31" t="s">
        <v>17</v>
      </c>
      <c r="B3" s="132"/>
      <c r="C3" s="132"/>
      <c r="D3" s="132"/>
      <c r="E3" s="132"/>
      <c r="F3" s="132"/>
      <c r="G3" s="132"/>
      <c r="H3" s="132"/>
      <c r="I3" s="132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62" t="s">
        <v>19</v>
      </c>
      <c r="B5" s="163"/>
      <c r="C5" s="164"/>
      <c r="D5" s="16" t="s">
        <v>20</v>
      </c>
      <c r="E5" s="16" t="s">
        <v>34</v>
      </c>
      <c r="F5" s="17" t="s">
        <v>35</v>
      </c>
      <c r="G5" s="17" t="s">
        <v>32</v>
      </c>
      <c r="H5" s="17" t="s">
        <v>26</v>
      </c>
      <c r="I5" s="17" t="s">
        <v>33</v>
      </c>
    </row>
    <row r="6" spans="1:9" s="74" customFormat="1" ht="25.5" x14ac:dyDescent="0.25">
      <c r="A6" s="51" t="s">
        <v>142</v>
      </c>
      <c r="B6" s="72"/>
      <c r="C6" s="73"/>
      <c r="D6" s="25" t="s">
        <v>143</v>
      </c>
      <c r="E6" s="115">
        <v>2593.83</v>
      </c>
      <c r="F6" s="116">
        <v>0</v>
      </c>
      <c r="G6" s="116">
        <v>0</v>
      </c>
      <c r="H6" s="116">
        <v>0</v>
      </c>
      <c r="I6" s="116">
        <v>0</v>
      </c>
    </row>
    <row r="7" spans="1:9" s="74" customFormat="1" ht="25.5" x14ac:dyDescent="0.25">
      <c r="A7" s="69">
        <v>1001</v>
      </c>
      <c r="B7" s="72"/>
      <c r="C7" s="73"/>
      <c r="D7" s="25" t="s">
        <v>144</v>
      </c>
      <c r="E7" s="115">
        <v>2593.83</v>
      </c>
      <c r="F7" s="116">
        <v>0</v>
      </c>
      <c r="G7" s="116">
        <v>0</v>
      </c>
      <c r="H7" s="116">
        <v>0</v>
      </c>
      <c r="I7" s="116">
        <v>0</v>
      </c>
    </row>
    <row r="8" spans="1:9" s="74" customFormat="1" ht="25.5" customHeight="1" x14ac:dyDescent="0.25">
      <c r="A8" s="150" t="s">
        <v>103</v>
      </c>
      <c r="B8" s="151"/>
      <c r="C8" s="73"/>
      <c r="D8" s="25" t="s">
        <v>145</v>
      </c>
      <c r="E8" s="115">
        <v>2593.83</v>
      </c>
      <c r="F8" s="116">
        <v>0</v>
      </c>
      <c r="G8" s="116">
        <v>0</v>
      </c>
      <c r="H8" s="116">
        <v>0</v>
      </c>
      <c r="I8" s="116">
        <v>0</v>
      </c>
    </row>
    <row r="9" spans="1:9" s="75" customFormat="1" ht="27" customHeight="1" x14ac:dyDescent="0.25">
      <c r="A9" s="156" t="s">
        <v>114</v>
      </c>
      <c r="B9" s="157"/>
      <c r="C9" s="158"/>
      <c r="D9" s="32" t="s">
        <v>147</v>
      </c>
      <c r="E9" s="117">
        <v>2593.83</v>
      </c>
      <c r="F9" s="125">
        <v>0</v>
      </c>
      <c r="G9" s="125">
        <v>0</v>
      </c>
      <c r="H9" s="125">
        <v>0</v>
      </c>
      <c r="I9" s="125">
        <v>0</v>
      </c>
    </row>
    <row r="10" spans="1:9" s="74" customFormat="1" x14ac:dyDescent="0.25">
      <c r="A10" s="55">
        <v>4</v>
      </c>
      <c r="B10" s="72"/>
      <c r="C10" s="73"/>
      <c r="D10" s="24" t="s">
        <v>139</v>
      </c>
      <c r="E10" s="118">
        <v>2593.83</v>
      </c>
      <c r="F10" s="125">
        <v>0</v>
      </c>
      <c r="G10" s="125">
        <v>0</v>
      </c>
      <c r="H10" s="125">
        <v>0</v>
      </c>
      <c r="I10" s="125">
        <v>0</v>
      </c>
    </row>
    <row r="11" spans="1:9" s="74" customFormat="1" ht="25.5" customHeight="1" x14ac:dyDescent="0.25">
      <c r="A11" s="68">
        <v>42</v>
      </c>
      <c r="B11" s="72"/>
      <c r="C11" s="73"/>
      <c r="D11" s="24" t="s">
        <v>148</v>
      </c>
      <c r="E11" s="118">
        <v>2593.83</v>
      </c>
      <c r="F11" s="125">
        <v>0</v>
      </c>
      <c r="G11" s="125">
        <v>0</v>
      </c>
      <c r="H11" s="125">
        <v>0</v>
      </c>
      <c r="I11" s="125">
        <v>0</v>
      </c>
    </row>
    <row r="12" spans="1:9" ht="25.5" x14ac:dyDescent="0.25">
      <c r="A12" s="150" t="s">
        <v>100</v>
      </c>
      <c r="B12" s="151"/>
      <c r="C12" s="155"/>
      <c r="D12" s="25" t="s">
        <v>101</v>
      </c>
      <c r="E12" s="100">
        <v>867956.3</v>
      </c>
      <c r="F12" s="101">
        <v>1075662</v>
      </c>
      <c r="G12" s="101">
        <v>1195942</v>
      </c>
      <c r="H12" s="101">
        <v>1194442</v>
      </c>
      <c r="I12" s="101">
        <v>1194442</v>
      </c>
    </row>
    <row r="13" spans="1:9" ht="38.25" x14ac:dyDescent="0.25">
      <c r="A13" s="51">
        <v>1000</v>
      </c>
      <c r="B13" s="52"/>
      <c r="C13" s="25"/>
      <c r="D13" s="25" t="s">
        <v>102</v>
      </c>
      <c r="E13" s="100">
        <v>41703.370000000003</v>
      </c>
      <c r="F13" s="101">
        <v>35362</v>
      </c>
      <c r="G13" s="101">
        <v>35362</v>
      </c>
      <c r="H13" s="101">
        <v>35362</v>
      </c>
      <c r="I13" s="101">
        <v>35362</v>
      </c>
    </row>
    <row r="14" spans="1:9" ht="25.5" x14ac:dyDescent="0.25">
      <c r="A14" s="150" t="s">
        <v>103</v>
      </c>
      <c r="B14" s="151"/>
      <c r="C14" s="155"/>
      <c r="D14" s="25" t="s">
        <v>104</v>
      </c>
      <c r="E14" s="100">
        <v>41703.370000000003</v>
      </c>
      <c r="F14" s="101">
        <v>35362</v>
      </c>
      <c r="G14" s="101">
        <v>35362</v>
      </c>
      <c r="H14" s="101">
        <v>35362</v>
      </c>
      <c r="I14" s="101">
        <v>35362</v>
      </c>
    </row>
    <row r="15" spans="1:9" ht="14.25" customHeight="1" x14ac:dyDescent="0.25">
      <c r="A15" s="156" t="s">
        <v>105</v>
      </c>
      <c r="B15" s="157"/>
      <c r="C15" s="158"/>
      <c r="D15" s="32" t="s">
        <v>106</v>
      </c>
      <c r="E15" s="85">
        <v>41703.370000000003</v>
      </c>
      <c r="F15" s="86">
        <v>35362</v>
      </c>
      <c r="G15" s="86">
        <v>35362</v>
      </c>
      <c r="H15" s="86">
        <v>35362</v>
      </c>
      <c r="I15" s="87">
        <v>35362</v>
      </c>
    </row>
    <row r="16" spans="1:9" x14ac:dyDescent="0.25">
      <c r="A16" s="152">
        <v>3</v>
      </c>
      <c r="B16" s="153"/>
      <c r="C16" s="154"/>
      <c r="D16" s="24" t="s">
        <v>10</v>
      </c>
      <c r="E16" s="85">
        <f>E17+E18+E19</f>
        <v>41499.4</v>
      </c>
      <c r="F16" s="85">
        <f t="shared" ref="F16:G16" si="0">F17+F18+F19</f>
        <v>35362</v>
      </c>
      <c r="G16" s="85">
        <f t="shared" si="0"/>
        <v>35362</v>
      </c>
      <c r="H16" s="85">
        <v>35362</v>
      </c>
      <c r="I16" s="85">
        <v>35362</v>
      </c>
    </row>
    <row r="17" spans="1:9" x14ac:dyDescent="0.25">
      <c r="A17" s="159">
        <v>31</v>
      </c>
      <c r="B17" s="160"/>
      <c r="C17" s="161"/>
      <c r="D17" s="24" t="s">
        <v>11</v>
      </c>
      <c r="E17" s="85">
        <v>0</v>
      </c>
      <c r="F17" s="86">
        <v>0</v>
      </c>
      <c r="G17" s="86">
        <v>0</v>
      </c>
      <c r="H17" s="86">
        <v>0</v>
      </c>
      <c r="I17" s="87">
        <v>0</v>
      </c>
    </row>
    <row r="18" spans="1:9" x14ac:dyDescent="0.25">
      <c r="A18" s="159">
        <v>32</v>
      </c>
      <c r="B18" s="160"/>
      <c r="C18" s="161"/>
      <c r="D18" s="24" t="s">
        <v>21</v>
      </c>
      <c r="E18" s="85">
        <v>40639.22</v>
      </c>
      <c r="F18" s="86">
        <v>35082</v>
      </c>
      <c r="G18" s="86">
        <v>34662</v>
      </c>
      <c r="H18" s="86">
        <v>34662</v>
      </c>
      <c r="I18" s="86">
        <v>34662</v>
      </c>
    </row>
    <row r="19" spans="1:9" x14ac:dyDescent="0.25">
      <c r="A19" s="57">
        <v>34</v>
      </c>
      <c r="B19" s="58"/>
      <c r="C19" s="59"/>
      <c r="D19" s="24" t="s">
        <v>77</v>
      </c>
      <c r="E19" s="85">
        <v>860.18</v>
      </c>
      <c r="F19" s="86">
        <v>280</v>
      </c>
      <c r="G19" s="86">
        <v>700</v>
      </c>
      <c r="H19" s="86">
        <v>700</v>
      </c>
      <c r="I19" s="86">
        <v>700</v>
      </c>
    </row>
    <row r="20" spans="1:9" ht="25.5" customHeight="1" x14ac:dyDescent="0.25">
      <c r="A20" s="150" t="s">
        <v>107</v>
      </c>
      <c r="B20" s="151"/>
      <c r="C20" s="155"/>
      <c r="D20" s="25" t="s">
        <v>108</v>
      </c>
      <c r="E20" s="100">
        <v>203.97</v>
      </c>
      <c r="F20" s="101">
        <v>0</v>
      </c>
      <c r="G20" s="101">
        <v>0</v>
      </c>
      <c r="H20" s="101">
        <v>0</v>
      </c>
      <c r="I20" s="101">
        <v>0</v>
      </c>
    </row>
    <row r="21" spans="1:9" ht="24.75" customHeight="1" x14ac:dyDescent="0.25">
      <c r="A21" s="55">
        <v>4</v>
      </c>
      <c r="B21" s="56"/>
      <c r="C21" s="24"/>
      <c r="D21" s="24" t="s">
        <v>146</v>
      </c>
      <c r="E21" s="85">
        <v>203.97</v>
      </c>
      <c r="F21" s="86">
        <v>0</v>
      </c>
      <c r="G21" s="86">
        <v>0</v>
      </c>
      <c r="H21" s="86">
        <v>0</v>
      </c>
      <c r="I21" s="86">
        <v>0</v>
      </c>
    </row>
    <row r="22" spans="1:9" ht="28.5" customHeight="1" x14ac:dyDescent="0.25">
      <c r="A22" s="68">
        <v>42</v>
      </c>
      <c r="B22" s="56"/>
      <c r="C22" s="24"/>
      <c r="D22" s="24" t="s">
        <v>109</v>
      </c>
      <c r="E22" s="85">
        <v>203.97</v>
      </c>
      <c r="F22" s="86">
        <v>0</v>
      </c>
      <c r="G22" s="86">
        <v>0</v>
      </c>
      <c r="H22" s="86">
        <v>0</v>
      </c>
      <c r="I22" s="86">
        <v>0</v>
      </c>
    </row>
    <row r="23" spans="1:9" ht="24.75" customHeight="1" x14ac:dyDescent="0.25">
      <c r="A23" s="68">
        <v>45</v>
      </c>
      <c r="B23" s="56"/>
      <c r="C23" s="24"/>
      <c r="D23" s="24" t="s">
        <v>110</v>
      </c>
      <c r="E23" s="85">
        <v>0</v>
      </c>
      <c r="F23" s="86">
        <v>0</v>
      </c>
      <c r="G23" s="86">
        <v>0</v>
      </c>
      <c r="H23" s="86">
        <v>0</v>
      </c>
      <c r="I23" s="86">
        <v>0</v>
      </c>
    </row>
    <row r="24" spans="1:9" ht="15.75" customHeight="1" x14ac:dyDescent="0.25">
      <c r="A24" s="68"/>
      <c r="B24" s="56"/>
      <c r="C24" s="24"/>
      <c r="D24" s="24"/>
      <c r="E24" s="85"/>
      <c r="F24" s="86"/>
      <c r="G24" s="86"/>
      <c r="H24" s="86"/>
      <c r="I24" s="86"/>
    </row>
    <row r="25" spans="1:9" s="60" customFormat="1" ht="38.25" customHeight="1" x14ac:dyDescent="0.25">
      <c r="A25" s="69">
        <v>1003</v>
      </c>
      <c r="B25" s="52"/>
      <c r="C25" s="25"/>
      <c r="D25" s="25" t="s">
        <v>111</v>
      </c>
      <c r="E25" s="100">
        <v>826252.93</v>
      </c>
      <c r="F25" s="101">
        <v>1040300</v>
      </c>
      <c r="G25" s="101">
        <v>1160580</v>
      </c>
      <c r="H25" s="101">
        <v>1159080</v>
      </c>
      <c r="I25" s="101">
        <v>1159080</v>
      </c>
    </row>
    <row r="26" spans="1:9" s="60" customFormat="1" ht="38.25" customHeight="1" x14ac:dyDescent="0.25">
      <c r="A26" s="150" t="s">
        <v>112</v>
      </c>
      <c r="B26" s="151"/>
      <c r="C26" s="25"/>
      <c r="D26" s="25" t="s">
        <v>113</v>
      </c>
      <c r="E26" s="100">
        <v>1128.0999999999999</v>
      </c>
      <c r="F26" s="101">
        <v>3640</v>
      </c>
      <c r="G26" s="101">
        <v>600</v>
      </c>
      <c r="H26" s="101">
        <v>600</v>
      </c>
      <c r="I26" s="101">
        <v>600</v>
      </c>
    </row>
    <row r="27" spans="1:9" ht="25.5" customHeight="1" x14ac:dyDescent="0.25">
      <c r="A27" s="156" t="s">
        <v>114</v>
      </c>
      <c r="B27" s="157"/>
      <c r="C27" s="158"/>
      <c r="D27" s="32" t="s">
        <v>115</v>
      </c>
      <c r="E27" s="85">
        <v>1128.0999999999999</v>
      </c>
      <c r="F27" s="86">
        <v>3640</v>
      </c>
      <c r="G27" s="86">
        <v>600</v>
      </c>
      <c r="H27" s="86">
        <v>600</v>
      </c>
      <c r="I27" s="86">
        <v>600</v>
      </c>
    </row>
    <row r="28" spans="1:9" x14ac:dyDescent="0.25">
      <c r="A28" s="152">
        <v>3</v>
      </c>
      <c r="B28" s="153"/>
      <c r="C28" s="154"/>
      <c r="D28" s="24" t="s">
        <v>10</v>
      </c>
      <c r="E28" s="85">
        <f>E29+E30</f>
        <v>1128.1000000000001</v>
      </c>
      <c r="F28" s="86">
        <v>3640</v>
      </c>
      <c r="G28" s="86">
        <v>600</v>
      </c>
      <c r="H28" s="86">
        <v>600</v>
      </c>
      <c r="I28" s="86">
        <v>600</v>
      </c>
    </row>
    <row r="29" spans="1:9" x14ac:dyDescent="0.25">
      <c r="A29" s="68">
        <v>31</v>
      </c>
      <c r="B29" s="56"/>
      <c r="C29" s="24"/>
      <c r="D29" s="24" t="s">
        <v>11</v>
      </c>
      <c r="E29" s="85">
        <v>785.94</v>
      </c>
      <c r="F29" s="86">
        <v>2820</v>
      </c>
      <c r="G29" s="86">
        <v>0</v>
      </c>
      <c r="H29" s="86">
        <v>0</v>
      </c>
      <c r="I29" s="86">
        <v>0</v>
      </c>
    </row>
    <row r="30" spans="1:9" x14ac:dyDescent="0.25">
      <c r="A30" s="68">
        <v>32</v>
      </c>
      <c r="B30" s="56"/>
      <c r="C30" s="24"/>
      <c r="D30" s="24" t="s">
        <v>21</v>
      </c>
      <c r="E30" s="85">
        <v>342.16</v>
      </c>
      <c r="F30" s="86">
        <v>820</v>
      </c>
      <c r="G30" s="86">
        <v>600</v>
      </c>
      <c r="H30" s="86">
        <v>600</v>
      </c>
      <c r="I30" s="86">
        <v>600</v>
      </c>
    </row>
    <row r="31" spans="1:9" s="60" customFormat="1" ht="25.5" x14ac:dyDescent="0.25">
      <c r="A31" s="150" t="s">
        <v>116</v>
      </c>
      <c r="B31" s="151"/>
      <c r="C31" s="25"/>
      <c r="D31" s="25" t="s">
        <v>117</v>
      </c>
      <c r="E31" s="100">
        <v>315.87</v>
      </c>
      <c r="F31" s="101">
        <v>600</v>
      </c>
      <c r="G31" s="101">
        <v>470</v>
      </c>
      <c r="H31" s="101">
        <v>470</v>
      </c>
      <c r="I31" s="101">
        <v>470</v>
      </c>
    </row>
    <row r="32" spans="1:9" ht="26.25" customHeight="1" x14ac:dyDescent="0.25">
      <c r="A32" s="156" t="s">
        <v>118</v>
      </c>
      <c r="B32" s="157"/>
      <c r="C32" s="158"/>
      <c r="D32" s="32" t="s">
        <v>115</v>
      </c>
      <c r="E32" s="85">
        <v>315.87</v>
      </c>
      <c r="F32" s="86">
        <v>600</v>
      </c>
      <c r="G32" s="86">
        <v>470</v>
      </c>
      <c r="H32" s="86">
        <v>470</v>
      </c>
      <c r="I32" s="86">
        <v>470</v>
      </c>
    </row>
    <row r="33" spans="1:10" ht="15" customHeight="1" x14ac:dyDescent="0.25">
      <c r="A33" s="152">
        <v>3</v>
      </c>
      <c r="B33" s="153"/>
      <c r="C33" s="154"/>
      <c r="D33" s="24" t="s">
        <v>10</v>
      </c>
      <c r="E33" s="85">
        <v>315.87</v>
      </c>
      <c r="F33" s="86">
        <v>600</v>
      </c>
      <c r="G33" s="86">
        <v>470</v>
      </c>
      <c r="H33" s="86">
        <v>470</v>
      </c>
      <c r="I33" s="86">
        <v>470</v>
      </c>
    </row>
    <row r="34" spans="1:10" ht="15" customHeight="1" x14ac:dyDescent="0.25">
      <c r="A34" s="68">
        <v>32</v>
      </c>
      <c r="B34" s="56"/>
      <c r="C34" s="24"/>
      <c r="D34" s="24" t="s">
        <v>21</v>
      </c>
      <c r="E34" s="85">
        <v>315.87</v>
      </c>
      <c r="F34" s="86">
        <v>600</v>
      </c>
      <c r="G34" s="86">
        <v>470</v>
      </c>
      <c r="H34" s="86">
        <v>470</v>
      </c>
      <c r="I34" s="86">
        <v>470</v>
      </c>
    </row>
    <row r="35" spans="1:10" s="60" customFormat="1" ht="25.5" customHeight="1" x14ac:dyDescent="0.25">
      <c r="A35" s="150" t="s">
        <v>107</v>
      </c>
      <c r="B35" s="151"/>
      <c r="C35" s="25"/>
      <c r="D35" s="25" t="s">
        <v>119</v>
      </c>
      <c r="E35" s="100">
        <f>E36+E39</f>
        <v>10312.290000000001</v>
      </c>
      <c r="F35" s="100">
        <f>F36+F39</f>
        <v>32510</v>
      </c>
      <c r="G35" s="101">
        <v>1150</v>
      </c>
      <c r="H35" s="101">
        <v>1150</v>
      </c>
      <c r="I35" s="101">
        <v>1150</v>
      </c>
    </row>
    <row r="36" spans="1:10" ht="15" customHeight="1" x14ac:dyDescent="0.25">
      <c r="A36" s="55">
        <v>3</v>
      </c>
      <c r="B36" s="56"/>
      <c r="C36" s="24"/>
      <c r="D36" s="24" t="s">
        <v>10</v>
      </c>
      <c r="E36" s="85">
        <f>E37+E38</f>
        <v>10312.290000000001</v>
      </c>
      <c r="F36" s="85">
        <f>F37+F38</f>
        <v>29380</v>
      </c>
      <c r="G36" s="86">
        <v>1150</v>
      </c>
      <c r="H36" s="86">
        <v>1150</v>
      </c>
      <c r="I36" s="86">
        <v>1150</v>
      </c>
    </row>
    <row r="37" spans="1:10" ht="15" customHeight="1" x14ac:dyDescent="0.25">
      <c r="A37" s="55">
        <v>32</v>
      </c>
      <c r="B37" s="56"/>
      <c r="C37" s="24"/>
      <c r="D37" s="24" t="s">
        <v>21</v>
      </c>
      <c r="E37" s="85">
        <v>10312.290000000001</v>
      </c>
      <c r="F37" s="86">
        <v>29080</v>
      </c>
      <c r="G37" s="86">
        <v>1150</v>
      </c>
      <c r="H37" s="86">
        <v>1150</v>
      </c>
      <c r="I37" s="86">
        <v>1150</v>
      </c>
    </row>
    <row r="38" spans="1:10" ht="15" customHeight="1" x14ac:dyDescent="0.25">
      <c r="A38" s="55">
        <v>34</v>
      </c>
      <c r="B38" s="56"/>
      <c r="C38" s="24"/>
      <c r="D38" s="24" t="s">
        <v>77</v>
      </c>
      <c r="E38" s="85">
        <v>0</v>
      </c>
      <c r="F38" s="86">
        <v>300</v>
      </c>
      <c r="G38" s="86">
        <v>0</v>
      </c>
      <c r="H38" s="86">
        <v>0</v>
      </c>
      <c r="I38" s="86">
        <v>0</v>
      </c>
    </row>
    <row r="39" spans="1:10" ht="15" customHeight="1" x14ac:dyDescent="0.25">
      <c r="A39" s="55">
        <v>4</v>
      </c>
      <c r="B39" s="56"/>
      <c r="C39" s="24"/>
      <c r="D39" s="24" t="s">
        <v>120</v>
      </c>
      <c r="E39" s="85">
        <v>0</v>
      </c>
      <c r="F39" s="86">
        <v>3130</v>
      </c>
      <c r="G39" s="86">
        <v>0</v>
      </c>
      <c r="H39" s="86">
        <v>0</v>
      </c>
      <c r="I39" s="86">
        <v>0</v>
      </c>
      <c r="J39" s="126"/>
    </row>
    <row r="40" spans="1:10" ht="25.5" customHeight="1" x14ac:dyDescent="0.25">
      <c r="A40" s="55">
        <v>45</v>
      </c>
      <c r="B40" s="56"/>
      <c r="C40" s="24"/>
      <c r="D40" s="24" t="s">
        <v>121</v>
      </c>
      <c r="E40" s="85">
        <v>0</v>
      </c>
      <c r="F40" s="86">
        <v>3130</v>
      </c>
      <c r="G40" s="86">
        <v>0</v>
      </c>
      <c r="H40" s="86">
        <v>0</v>
      </c>
      <c r="I40" s="86">
        <v>0</v>
      </c>
    </row>
    <row r="41" spans="1:10" s="60" customFormat="1" ht="25.5" customHeight="1" x14ac:dyDescent="0.25">
      <c r="A41" s="150" t="s">
        <v>122</v>
      </c>
      <c r="B41" s="151"/>
      <c r="C41" s="25"/>
      <c r="D41" s="25" t="s">
        <v>134</v>
      </c>
      <c r="E41" s="100">
        <v>2922.12</v>
      </c>
      <c r="F41" s="101">
        <v>2020</v>
      </c>
      <c r="G41" s="101">
        <v>0</v>
      </c>
      <c r="H41" s="101">
        <v>0</v>
      </c>
      <c r="I41" s="101">
        <v>0</v>
      </c>
    </row>
    <row r="42" spans="1:10" s="61" customFormat="1" ht="26.25" customHeight="1" x14ac:dyDescent="0.25">
      <c r="A42" s="156" t="s">
        <v>118</v>
      </c>
      <c r="B42" s="157"/>
      <c r="C42" s="158"/>
      <c r="D42" s="32" t="s">
        <v>115</v>
      </c>
      <c r="E42" s="102">
        <v>2922.12</v>
      </c>
      <c r="F42" s="99">
        <v>2020</v>
      </c>
      <c r="G42" s="99">
        <v>0</v>
      </c>
      <c r="H42" s="99">
        <v>0</v>
      </c>
      <c r="I42" s="99">
        <v>0</v>
      </c>
    </row>
    <row r="43" spans="1:10" ht="15" customHeight="1" x14ac:dyDescent="0.25">
      <c r="A43" s="55">
        <v>3</v>
      </c>
      <c r="B43" s="56"/>
      <c r="C43" s="24"/>
      <c r="D43" s="24" t="s">
        <v>10</v>
      </c>
      <c r="E43" s="85">
        <v>2922.12</v>
      </c>
      <c r="F43" s="86">
        <v>2020</v>
      </c>
      <c r="G43" s="86">
        <v>0</v>
      </c>
      <c r="H43" s="86">
        <v>0</v>
      </c>
      <c r="I43" s="86">
        <v>0</v>
      </c>
    </row>
    <row r="44" spans="1:10" ht="15" customHeight="1" x14ac:dyDescent="0.25">
      <c r="A44" s="68">
        <v>32</v>
      </c>
      <c r="B44" s="56"/>
      <c r="C44" s="24"/>
      <c r="D44" s="24" t="s">
        <v>21</v>
      </c>
      <c r="E44" s="85">
        <v>2922.12</v>
      </c>
      <c r="F44" s="86">
        <v>2020</v>
      </c>
      <c r="G44" s="86">
        <v>0</v>
      </c>
      <c r="H44" s="86">
        <v>0</v>
      </c>
      <c r="I44" s="86">
        <v>0</v>
      </c>
    </row>
    <row r="45" spans="1:10" s="60" customFormat="1" ht="25.5" customHeight="1" x14ac:dyDescent="0.25">
      <c r="A45" s="150" t="s">
        <v>123</v>
      </c>
      <c r="B45" s="151"/>
      <c r="C45" s="25"/>
      <c r="D45" s="25" t="s">
        <v>124</v>
      </c>
      <c r="E45" s="100">
        <f>E46+E51+E56+E61+E69+E73</f>
        <v>811574.55000000016</v>
      </c>
      <c r="F45" s="100">
        <f>F46+F51+F56+F61+F69+F73</f>
        <v>1001530</v>
      </c>
      <c r="G45" s="100">
        <f>G46+G51+G56+G61+G69+G73</f>
        <v>1158360</v>
      </c>
      <c r="H45" s="100">
        <f>H46+H51+H56+H61+H69+H73</f>
        <v>1156860</v>
      </c>
      <c r="I45" s="100">
        <f>I46+I51+I56+I61+I69+I73</f>
        <v>1156860</v>
      </c>
    </row>
    <row r="46" spans="1:10" s="61" customFormat="1" ht="15" customHeight="1" x14ac:dyDescent="0.25">
      <c r="A46" s="156" t="s">
        <v>125</v>
      </c>
      <c r="B46" s="157"/>
      <c r="C46" s="158"/>
      <c r="D46" s="32" t="s">
        <v>126</v>
      </c>
      <c r="E46" s="102">
        <f>E47+E49</f>
        <v>575.63</v>
      </c>
      <c r="F46" s="99">
        <v>4130</v>
      </c>
      <c r="G46" s="99">
        <v>0</v>
      </c>
      <c r="H46" s="99">
        <v>0</v>
      </c>
      <c r="I46" s="113">
        <v>0</v>
      </c>
    </row>
    <row r="47" spans="1:10" ht="15" customHeight="1" x14ac:dyDescent="0.25">
      <c r="A47" s="55">
        <v>3</v>
      </c>
      <c r="B47" s="56"/>
      <c r="C47" s="24"/>
      <c r="D47" s="24" t="s">
        <v>10</v>
      </c>
      <c r="E47" s="85">
        <v>283.64</v>
      </c>
      <c r="F47" s="86">
        <v>80</v>
      </c>
      <c r="G47" s="86">
        <v>0</v>
      </c>
      <c r="H47" s="86">
        <v>0</v>
      </c>
      <c r="I47" s="87">
        <v>0</v>
      </c>
    </row>
    <row r="48" spans="1:10" ht="15" customHeight="1" x14ac:dyDescent="0.25">
      <c r="A48" s="55">
        <v>32</v>
      </c>
      <c r="B48" s="56"/>
      <c r="C48" s="24"/>
      <c r="D48" s="24" t="s">
        <v>21</v>
      </c>
      <c r="E48" s="85">
        <v>283.64</v>
      </c>
      <c r="F48" s="86">
        <v>80</v>
      </c>
      <c r="G48" s="86">
        <v>0</v>
      </c>
      <c r="H48" s="86">
        <v>0</v>
      </c>
      <c r="I48" s="87">
        <v>0</v>
      </c>
    </row>
    <row r="49" spans="1:9" ht="15" customHeight="1" x14ac:dyDescent="0.25">
      <c r="A49" s="55">
        <v>4</v>
      </c>
      <c r="B49" s="56"/>
      <c r="C49" s="24"/>
      <c r="D49" s="24" t="s">
        <v>127</v>
      </c>
      <c r="E49" s="85">
        <v>291.99</v>
      </c>
      <c r="F49" s="86">
        <v>4050</v>
      </c>
      <c r="G49" s="86">
        <v>0</v>
      </c>
      <c r="H49" s="86">
        <v>0</v>
      </c>
      <c r="I49" s="87">
        <v>0</v>
      </c>
    </row>
    <row r="50" spans="1:9" ht="26.25" customHeight="1" x14ac:dyDescent="0.25">
      <c r="A50" s="55">
        <v>42</v>
      </c>
      <c r="B50" s="56"/>
      <c r="C50" s="24"/>
      <c r="D50" s="24" t="s">
        <v>128</v>
      </c>
      <c r="E50" s="85">
        <v>291.99</v>
      </c>
      <c r="F50" s="86">
        <v>4050</v>
      </c>
      <c r="G50" s="86">
        <v>0</v>
      </c>
      <c r="H50" s="86">
        <v>0</v>
      </c>
      <c r="I50" s="87">
        <v>0</v>
      </c>
    </row>
    <row r="51" spans="1:9" s="61" customFormat="1" ht="21" customHeight="1" x14ac:dyDescent="0.25">
      <c r="A51" s="156" t="s">
        <v>129</v>
      </c>
      <c r="B51" s="157"/>
      <c r="C51" s="158"/>
      <c r="D51" s="32" t="s">
        <v>130</v>
      </c>
      <c r="E51" s="102">
        <f>E52+E54</f>
        <v>888.76</v>
      </c>
      <c r="F51" s="102">
        <f>F52+F54</f>
        <v>13820</v>
      </c>
      <c r="G51" s="99">
        <v>5300</v>
      </c>
      <c r="H51" s="99">
        <v>4300</v>
      </c>
      <c r="I51" s="99">
        <v>4300</v>
      </c>
    </row>
    <row r="52" spans="1:9" ht="15" customHeight="1" x14ac:dyDescent="0.25">
      <c r="A52" s="55">
        <v>3</v>
      </c>
      <c r="B52" s="56"/>
      <c r="C52" s="24"/>
      <c r="D52" s="24" t="s">
        <v>10</v>
      </c>
      <c r="E52" s="85">
        <v>888.76</v>
      </c>
      <c r="F52" s="86">
        <v>8570</v>
      </c>
      <c r="G52" s="86">
        <v>4100</v>
      </c>
      <c r="H52" s="86">
        <v>4100</v>
      </c>
      <c r="I52" s="86">
        <v>4100</v>
      </c>
    </row>
    <row r="53" spans="1:9" ht="15" customHeight="1" x14ac:dyDescent="0.25">
      <c r="A53" s="68">
        <v>32</v>
      </c>
      <c r="B53" s="56"/>
      <c r="C53" s="24"/>
      <c r="D53" s="24" t="s">
        <v>21</v>
      </c>
      <c r="E53" s="85">
        <v>888.76</v>
      </c>
      <c r="F53" s="86">
        <v>8570</v>
      </c>
      <c r="G53" s="86">
        <v>4100</v>
      </c>
      <c r="H53" s="86">
        <v>4100</v>
      </c>
      <c r="I53" s="86">
        <v>4100</v>
      </c>
    </row>
    <row r="54" spans="1:9" ht="15" customHeight="1" x14ac:dyDescent="0.25">
      <c r="A54" s="55">
        <v>4</v>
      </c>
      <c r="B54" s="56"/>
      <c r="C54" s="24"/>
      <c r="D54" s="24" t="s">
        <v>127</v>
      </c>
      <c r="E54" s="85">
        <v>0</v>
      </c>
      <c r="F54" s="86">
        <v>5250</v>
      </c>
      <c r="G54" s="86">
        <v>1200</v>
      </c>
      <c r="H54" s="86">
        <v>200</v>
      </c>
      <c r="I54" s="86">
        <v>200</v>
      </c>
    </row>
    <row r="55" spans="1:9" ht="23.25" customHeight="1" x14ac:dyDescent="0.25">
      <c r="A55" s="68">
        <v>42</v>
      </c>
      <c r="B55" s="56"/>
      <c r="C55" s="24"/>
      <c r="D55" s="24" t="s">
        <v>133</v>
      </c>
      <c r="E55" s="85">
        <v>0</v>
      </c>
      <c r="F55" s="86">
        <v>5250</v>
      </c>
      <c r="G55" s="86">
        <v>1200</v>
      </c>
      <c r="H55" s="86">
        <v>200</v>
      </c>
      <c r="I55" s="86">
        <v>200</v>
      </c>
    </row>
    <row r="56" spans="1:9" s="61" customFormat="1" ht="15" customHeight="1" x14ac:dyDescent="0.25">
      <c r="A56" s="156" t="s">
        <v>131</v>
      </c>
      <c r="B56" s="157"/>
      <c r="C56" s="158"/>
      <c r="D56" s="32" t="s">
        <v>132</v>
      </c>
      <c r="E56" s="102">
        <f>E57+E59</f>
        <v>35434.229999999996</v>
      </c>
      <c r="F56" s="102">
        <f>F57+F59</f>
        <v>11860</v>
      </c>
      <c r="G56" s="99">
        <v>9710</v>
      </c>
      <c r="H56" s="99">
        <v>9210</v>
      </c>
      <c r="I56" s="99">
        <v>9210</v>
      </c>
    </row>
    <row r="57" spans="1:9" ht="15" customHeight="1" x14ac:dyDescent="0.25">
      <c r="A57" s="55">
        <v>3</v>
      </c>
      <c r="B57" s="56"/>
      <c r="C57" s="24"/>
      <c r="D57" s="24" t="s">
        <v>10</v>
      </c>
      <c r="E57" s="85">
        <v>29280.25</v>
      </c>
      <c r="F57" s="86">
        <v>10860</v>
      </c>
      <c r="G57" s="86">
        <v>9710</v>
      </c>
      <c r="H57" s="86">
        <v>9210</v>
      </c>
      <c r="I57" s="86">
        <v>9210</v>
      </c>
    </row>
    <row r="58" spans="1:9" ht="15" customHeight="1" x14ac:dyDescent="0.25">
      <c r="A58" s="68">
        <v>32</v>
      </c>
      <c r="B58" s="56"/>
      <c r="C58" s="24"/>
      <c r="D58" s="24" t="s">
        <v>21</v>
      </c>
      <c r="E58" s="85">
        <v>29280.25</v>
      </c>
      <c r="F58" s="86">
        <v>10860</v>
      </c>
      <c r="G58" s="86">
        <v>9710</v>
      </c>
      <c r="H58" s="86">
        <v>9210</v>
      </c>
      <c r="I58" s="86">
        <v>9210</v>
      </c>
    </row>
    <row r="59" spans="1:9" ht="15" customHeight="1" x14ac:dyDescent="0.25">
      <c r="A59" s="55">
        <v>4</v>
      </c>
      <c r="B59" s="56"/>
      <c r="C59" s="24"/>
      <c r="D59" s="24" t="s">
        <v>127</v>
      </c>
      <c r="E59" s="85">
        <v>6153.98</v>
      </c>
      <c r="F59" s="86">
        <v>1000</v>
      </c>
      <c r="G59" s="86">
        <v>0</v>
      </c>
      <c r="H59" s="86">
        <v>0</v>
      </c>
      <c r="I59" s="86">
        <v>0</v>
      </c>
    </row>
    <row r="60" spans="1:9" ht="15" customHeight="1" x14ac:dyDescent="0.25">
      <c r="A60" s="68">
        <v>42</v>
      </c>
      <c r="B60" s="56"/>
      <c r="C60" s="24"/>
      <c r="D60" s="24" t="s">
        <v>135</v>
      </c>
      <c r="E60" s="85">
        <v>6153.98</v>
      </c>
      <c r="F60" s="86">
        <v>1000</v>
      </c>
      <c r="G60" s="86">
        <v>0</v>
      </c>
      <c r="H60" s="86">
        <v>0</v>
      </c>
      <c r="I60" s="86">
        <v>0</v>
      </c>
    </row>
    <row r="61" spans="1:9" s="61" customFormat="1" ht="15" customHeight="1" x14ac:dyDescent="0.25">
      <c r="A61" s="156" t="s">
        <v>136</v>
      </c>
      <c r="B61" s="157"/>
      <c r="C61" s="158"/>
      <c r="D61" s="32" t="s">
        <v>137</v>
      </c>
      <c r="E61" s="102">
        <f>E62+E67</f>
        <v>770062.85000000009</v>
      </c>
      <c r="F61" s="102">
        <f>F62+F67</f>
        <v>967180</v>
      </c>
      <c r="G61" s="102">
        <f>G62+G67</f>
        <v>1136400</v>
      </c>
      <c r="H61" s="102">
        <f t="shared" ref="H61:I61" si="1">H62+H67</f>
        <v>1136400</v>
      </c>
      <c r="I61" s="102">
        <f t="shared" si="1"/>
        <v>1136400</v>
      </c>
    </row>
    <row r="62" spans="1:9" ht="15" customHeight="1" x14ac:dyDescent="0.25">
      <c r="A62" s="55">
        <v>3</v>
      </c>
      <c r="B62" s="56"/>
      <c r="C62" s="24"/>
      <c r="D62" s="24" t="s">
        <v>10</v>
      </c>
      <c r="E62" s="85">
        <f>E63+E64+E65+E66</f>
        <v>768549.84000000008</v>
      </c>
      <c r="F62" s="85">
        <f>F63+F64+F65+F66</f>
        <v>964680</v>
      </c>
      <c r="G62" s="85">
        <f>G63+G64+G65+G66</f>
        <v>1135500</v>
      </c>
      <c r="H62" s="85">
        <f t="shared" ref="H62:I62" si="2">H63+H64+H65+H66</f>
        <v>1135500</v>
      </c>
      <c r="I62" s="85">
        <f t="shared" si="2"/>
        <v>1135500</v>
      </c>
    </row>
    <row r="63" spans="1:9" ht="15" customHeight="1" x14ac:dyDescent="0.25">
      <c r="A63" s="68">
        <v>31</v>
      </c>
      <c r="B63" s="56"/>
      <c r="C63" s="24"/>
      <c r="D63" s="24" t="s">
        <v>11</v>
      </c>
      <c r="E63" s="85">
        <v>726327.66</v>
      </c>
      <c r="F63" s="86">
        <v>881300</v>
      </c>
      <c r="G63" s="86">
        <v>1050400</v>
      </c>
      <c r="H63" s="86">
        <v>1050400</v>
      </c>
      <c r="I63" s="86">
        <v>1050400</v>
      </c>
    </row>
    <row r="64" spans="1:9" ht="15" customHeight="1" x14ac:dyDescent="0.25">
      <c r="A64" s="68">
        <v>32</v>
      </c>
      <c r="B64" s="56"/>
      <c r="C64" s="24"/>
      <c r="D64" s="24" t="s">
        <v>21</v>
      </c>
      <c r="E64" s="85">
        <v>33050.89</v>
      </c>
      <c r="F64" s="86">
        <v>75430</v>
      </c>
      <c r="G64" s="86">
        <v>76000</v>
      </c>
      <c r="H64" s="86">
        <v>76000</v>
      </c>
      <c r="I64" s="86">
        <v>76000</v>
      </c>
    </row>
    <row r="65" spans="1:9" ht="15" customHeight="1" x14ac:dyDescent="0.25">
      <c r="A65" s="68">
        <v>37</v>
      </c>
      <c r="B65" s="56"/>
      <c r="C65" s="24"/>
      <c r="D65" s="24" t="s">
        <v>138</v>
      </c>
      <c r="E65" s="85">
        <v>9171.2900000000009</v>
      </c>
      <c r="F65" s="86">
        <v>7500</v>
      </c>
      <c r="G65" s="86">
        <v>9100</v>
      </c>
      <c r="H65" s="86">
        <v>9100</v>
      </c>
      <c r="I65" s="86">
        <v>9100</v>
      </c>
    </row>
    <row r="66" spans="1:9" ht="15" customHeight="1" x14ac:dyDescent="0.25">
      <c r="A66" s="68">
        <v>38</v>
      </c>
      <c r="B66" s="56"/>
      <c r="C66" s="24"/>
      <c r="D66" s="24" t="s">
        <v>79</v>
      </c>
      <c r="E66" s="85">
        <v>0</v>
      </c>
      <c r="F66" s="86">
        <v>450</v>
      </c>
      <c r="G66" s="86">
        <v>0</v>
      </c>
      <c r="H66" s="86">
        <v>0</v>
      </c>
      <c r="I66" s="86">
        <v>0</v>
      </c>
    </row>
    <row r="67" spans="1:9" ht="15" customHeight="1" x14ac:dyDescent="0.25">
      <c r="A67" s="55">
        <v>4</v>
      </c>
      <c r="B67" s="56"/>
      <c r="C67" s="24"/>
      <c r="D67" s="24" t="s">
        <v>139</v>
      </c>
      <c r="E67" s="85">
        <v>1513.01</v>
      </c>
      <c r="F67" s="86">
        <v>2500</v>
      </c>
      <c r="G67" s="86">
        <v>900</v>
      </c>
      <c r="H67" s="86">
        <v>900</v>
      </c>
      <c r="I67" s="86">
        <v>900</v>
      </c>
    </row>
    <row r="68" spans="1:9" ht="15" customHeight="1" x14ac:dyDescent="0.25">
      <c r="A68" s="68">
        <v>42</v>
      </c>
      <c r="B68" s="56"/>
      <c r="C68" s="24"/>
      <c r="D68" s="24" t="s">
        <v>164</v>
      </c>
      <c r="E68" s="85">
        <v>1513.01</v>
      </c>
      <c r="F68" s="86">
        <v>2500</v>
      </c>
      <c r="G68" s="86">
        <v>900</v>
      </c>
      <c r="H68" s="86">
        <v>900</v>
      </c>
      <c r="I68" s="86">
        <v>900</v>
      </c>
    </row>
    <row r="69" spans="1:9" s="70" customFormat="1" ht="26.25" customHeight="1" x14ac:dyDescent="0.25">
      <c r="A69" s="156" t="s">
        <v>140</v>
      </c>
      <c r="B69" s="157"/>
      <c r="C69" s="158"/>
      <c r="D69" s="32" t="s">
        <v>141</v>
      </c>
      <c r="E69" s="102">
        <v>4579.29</v>
      </c>
      <c r="F69" s="102">
        <v>4540</v>
      </c>
      <c r="G69" s="99">
        <v>6950</v>
      </c>
      <c r="H69" s="99">
        <v>6950</v>
      </c>
      <c r="I69" s="99">
        <v>6950</v>
      </c>
    </row>
    <row r="70" spans="1:9" s="70" customFormat="1" ht="15" customHeight="1" x14ac:dyDescent="0.25">
      <c r="A70" s="53">
        <v>3</v>
      </c>
      <c r="B70" s="54"/>
      <c r="C70" s="32"/>
      <c r="D70" s="32" t="s">
        <v>10</v>
      </c>
      <c r="E70" s="102">
        <f>E71+E72</f>
        <v>4579.29</v>
      </c>
      <c r="F70" s="102">
        <f>F71+F72</f>
        <v>4540</v>
      </c>
      <c r="G70" s="99">
        <v>6950</v>
      </c>
      <c r="H70" s="99">
        <v>6950</v>
      </c>
      <c r="I70" s="99">
        <v>6950</v>
      </c>
    </row>
    <row r="71" spans="1:9" s="71" customFormat="1" ht="15" customHeight="1" x14ac:dyDescent="0.25">
      <c r="A71" s="68">
        <v>31</v>
      </c>
      <c r="B71" s="56"/>
      <c r="C71" s="24"/>
      <c r="D71" s="24" t="s">
        <v>11</v>
      </c>
      <c r="E71" s="85">
        <v>785.94</v>
      </c>
      <c r="F71" s="86">
        <v>2820</v>
      </c>
      <c r="G71" s="86">
        <v>6420</v>
      </c>
      <c r="H71" s="86">
        <v>6420</v>
      </c>
      <c r="I71" s="86">
        <v>6420</v>
      </c>
    </row>
    <row r="72" spans="1:9" s="71" customFormat="1" ht="15" customHeight="1" x14ac:dyDescent="0.25">
      <c r="A72" s="68">
        <v>32</v>
      </c>
      <c r="B72" s="56"/>
      <c r="C72" s="24"/>
      <c r="D72" s="24" t="s">
        <v>21</v>
      </c>
      <c r="E72" s="85">
        <v>3793.35</v>
      </c>
      <c r="F72" s="86">
        <v>1720</v>
      </c>
      <c r="G72" s="86">
        <v>530</v>
      </c>
      <c r="H72" s="86">
        <v>530</v>
      </c>
      <c r="I72" s="86">
        <v>530</v>
      </c>
    </row>
    <row r="73" spans="1:9" s="108" customFormat="1" ht="15" customHeight="1" x14ac:dyDescent="0.2">
      <c r="A73" s="156" t="s">
        <v>162</v>
      </c>
      <c r="B73" s="157"/>
      <c r="C73" s="158"/>
      <c r="D73" s="32" t="s">
        <v>163</v>
      </c>
      <c r="E73" s="102">
        <v>33.79</v>
      </c>
      <c r="F73" s="99">
        <v>0</v>
      </c>
      <c r="G73" s="99">
        <v>0</v>
      </c>
      <c r="H73" s="99">
        <v>0</v>
      </c>
      <c r="I73" s="99">
        <v>0</v>
      </c>
    </row>
    <row r="74" spans="1:9" s="97" customFormat="1" ht="12.75" x14ac:dyDescent="0.2">
      <c r="A74" s="123">
        <v>4</v>
      </c>
      <c r="B74" s="121"/>
      <c r="C74" s="122"/>
      <c r="D74" s="91" t="s">
        <v>139</v>
      </c>
      <c r="E74" s="91">
        <v>33.79</v>
      </c>
      <c r="F74" s="93">
        <v>0</v>
      </c>
      <c r="G74" s="93">
        <v>0</v>
      </c>
      <c r="H74" s="93">
        <v>0</v>
      </c>
      <c r="I74" s="93">
        <v>0</v>
      </c>
    </row>
    <row r="75" spans="1:9" s="97" customFormat="1" ht="12.75" x14ac:dyDescent="0.2">
      <c r="A75" s="124">
        <v>42</v>
      </c>
      <c r="B75" s="119"/>
      <c r="C75" s="120"/>
      <c r="D75" s="91" t="s">
        <v>135</v>
      </c>
      <c r="E75" s="91">
        <v>33.79</v>
      </c>
      <c r="F75" s="93">
        <v>0</v>
      </c>
      <c r="G75" s="93">
        <v>0</v>
      </c>
      <c r="H75" s="93">
        <v>0</v>
      </c>
      <c r="I75" s="93">
        <v>0</v>
      </c>
    </row>
    <row r="77" spans="1:9" x14ac:dyDescent="0.25">
      <c r="A77" t="s">
        <v>174</v>
      </c>
    </row>
    <row r="78" spans="1:9" ht="10.5" customHeight="1" x14ac:dyDescent="0.25"/>
    <row r="79" spans="1:9" x14ac:dyDescent="0.25">
      <c r="A79" t="s">
        <v>165</v>
      </c>
    </row>
    <row r="80" spans="1:9" x14ac:dyDescent="0.25">
      <c r="A80" t="s">
        <v>168</v>
      </c>
    </row>
    <row r="82" spans="2:8" x14ac:dyDescent="0.25">
      <c r="B82" t="s">
        <v>169</v>
      </c>
      <c r="H82" t="s">
        <v>166</v>
      </c>
    </row>
    <row r="83" spans="2:8" x14ac:dyDescent="0.25">
      <c r="B83" t="s">
        <v>170</v>
      </c>
      <c r="H83" t="s">
        <v>167</v>
      </c>
    </row>
  </sheetData>
  <mergeCells count="28">
    <mergeCell ref="A69:C69"/>
    <mergeCell ref="A73:C73"/>
    <mergeCell ref="A32:C32"/>
    <mergeCell ref="A46:C46"/>
    <mergeCell ref="A51:C51"/>
    <mergeCell ref="A56:C56"/>
    <mergeCell ref="A61:C61"/>
    <mergeCell ref="A35:B35"/>
    <mergeCell ref="A41:B41"/>
    <mergeCell ref="A42:C42"/>
    <mergeCell ref="A45:B45"/>
    <mergeCell ref="A1:I1"/>
    <mergeCell ref="A3:I3"/>
    <mergeCell ref="A5:C5"/>
    <mergeCell ref="A8:B8"/>
    <mergeCell ref="A9:C9"/>
    <mergeCell ref="A12:C12"/>
    <mergeCell ref="A14:C14"/>
    <mergeCell ref="A15:C15"/>
    <mergeCell ref="A16:C16"/>
    <mergeCell ref="A18:C18"/>
    <mergeCell ref="A17:C17"/>
    <mergeCell ref="A26:B26"/>
    <mergeCell ref="A31:B31"/>
    <mergeCell ref="A33:C33"/>
    <mergeCell ref="A20:C20"/>
    <mergeCell ref="A27:C27"/>
    <mergeCell ref="A28:C28"/>
  </mergeCells>
  <pageMargins left="0" right="0" top="0.74803149606299213" bottom="0.74803149606299213" header="0.31496062992125984" footer="0.31496062992125984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Dubravka Ranogajec Vuđan</cp:lastModifiedBy>
  <cp:lastPrinted>2023-11-09T09:16:57Z</cp:lastPrinted>
  <dcterms:created xsi:type="dcterms:W3CDTF">2022-08-12T12:51:27Z</dcterms:created>
  <dcterms:modified xsi:type="dcterms:W3CDTF">2023-11-09T09:17:09Z</dcterms:modified>
</cp:coreProperties>
</file>